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5"/>
  </bookViews>
  <sheets>
    <sheet name="6 Months" sheetId="1" r:id="rId1"/>
    <sheet name="12 Months" sheetId="2" r:id="rId2"/>
    <sheet name="18 Months" sheetId="3" r:id="rId3"/>
    <sheet name="24 Months" sheetId="4" r:id="rId4"/>
    <sheet name="36 Months" sheetId="5" r:id="rId5"/>
    <sheet name="48 Months" sheetId="6" r:id="rId6"/>
  </sheets>
  <calcPr calcId="144525"/>
</workbook>
</file>

<file path=xl/sharedStrings.xml><?xml version="1.0" encoding="utf-8"?>
<sst xmlns="http://schemas.openxmlformats.org/spreadsheetml/2006/main" count="16">
  <si>
    <t xml:space="preserve">Balance Transfer Installment Plan </t>
  </si>
  <si>
    <t xml:space="preserve">BT Amount </t>
  </si>
  <si>
    <t xml:space="preserve">Interest Rate </t>
  </si>
  <si>
    <t xml:space="preserve">Tenure </t>
  </si>
  <si>
    <t>Monthly Installment</t>
  </si>
  <si>
    <t>Availabe Balance 
(If applicable)</t>
  </si>
  <si>
    <t>Difference between available balance and Total amount</t>
  </si>
  <si>
    <t>Total amount to be paid by the customer</t>
  </si>
  <si>
    <t xml:space="preserve">Payment Schedule </t>
  </si>
  <si>
    <t>Months</t>
  </si>
  <si>
    <t>Opening Capital O/s Amount</t>
  </si>
  <si>
    <t>Principal Amount</t>
  </si>
  <si>
    <t>Interest Amount</t>
  </si>
  <si>
    <t>Closing Capital O/s Amount</t>
  </si>
  <si>
    <r>
      <rPr>
        <b/>
        <sz val="10"/>
        <color theme="1"/>
        <rFont val="Times New Roman"/>
        <charset val="134"/>
      </rPr>
      <t>Monthly Installmen</t>
    </r>
    <r>
      <rPr>
        <sz val="10"/>
        <color theme="1"/>
        <rFont val="Times New Roman"/>
        <charset val="134"/>
      </rPr>
      <t>t</t>
    </r>
  </si>
  <si>
    <t>Total</t>
  </si>
</sst>
</file>

<file path=xl/styles.xml><?xml version="1.0" encoding="utf-8"?>
<styleSheet xmlns="http://schemas.openxmlformats.org/spreadsheetml/2006/main">
  <numFmts count="8">
    <numFmt numFmtId="176" formatCode="0;[Red]0"/>
    <numFmt numFmtId="44" formatCode="_(&quot;$&quot;* #,##0.00_);_(&quot;$&quot;* \(#,##0.00\);_(&quot;$&quot;* &quot;-&quot;??_);_(@_)"/>
    <numFmt numFmtId="177" formatCode="0.0%"/>
    <numFmt numFmtId="178" formatCode="#,##0.00;[Red]#,##0.00"/>
    <numFmt numFmtId="179" formatCode="_ * #,##0_ ;_ * \-#,##0_ ;_ * &quot;-&quot;_ ;_ @_ "/>
    <numFmt numFmtId="42" formatCode="_(&quot;$&quot;* #,##0_);_(&quot;$&quot;* \(#,##0\);_(&quot;$&quot;* &quot;-&quot;_);_(@_)"/>
    <numFmt numFmtId="180" formatCode="_ * #,##0.00_ ;_ * \-#,##0.00_ ;_ * &quot;-&quot;??_ ;_ @_ "/>
    <numFmt numFmtId="181" formatCode="0.00_ "/>
  </numFmts>
  <fonts count="26">
    <font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2" borderId="29" applyNumberForma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0" fillId="27" borderId="3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3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26" borderId="3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26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right" vertical="center"/>
    </xf>
    <xf numFmtId="178" fontId="1" fillId="2" borderId="3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>
      <alignment vertical="center"/>
    </xf>
    <xf numFmtId="0" fontId="0" fillId="0" borderId="4" xfId="0" applyBorder="1">
      <alignment vertical="center"/>
    </xf>
    <xf numFmtId="178" fontId="0" fillId="0" borderId="5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178" fontId="0" fillId="0" borderId="0" xfId="0" applyNumberFormat="1" applyFont="1" applyBorder="1">
      <alignment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0" xfId="0" applyNumberFormat="1" applyFont="1" applyBorder="1">
      <alignment vertical="center"/>
    </xf>
    <xf numFmtId="178" fontId="0" fillId="0" borderId="4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178" fontId="0" fillId="3" borderId="9" xfId="0" applyNumberFormat="1" applyFont="1" applyFill="1" applyBorder="1">
      <alignment vertical="center"/>
    </xf>
    <xf numFmtId="178" fontId="0" fillId="3" borderId="9" xfId="0" applyNumberFormat="1" applyFont="1" applyFill="1" applyBorder="1" applyAlignment="1">
      <alignment horizontal="right" vertical="center"/>
    </xf>
    <xf numFmtId="178" fontId="0" fillId="3" borderId="10" xfId="0" applyNumberFormat="1" applyFon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178" fontId="0" fillId="3" borderId="12" xfId="0" applyNumberFormat="1" applyFont="1" applyFill="1" applyBorder="1">
      <alignment vertical="center"/>
    </xf>
    <xf numFmtId="178" fontId="0" fillId="3" borderId="12" xfId="0" applyNumberFormat="1" applyFont="1" applyFill="1" applyBorder="1" applyAlignment="1">
      <alignment horizontal="right" vertical="center"/>
    </xf>
    <xf numFmtId="178" fontId="0" fillId="3" borderId="13" xfId="0" applyNumberFormat="1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8" fontId="4" fillId="3" borderId="12" xfId="0" applyNumberFormat="1" applyFont="1" applyFill="1" applyBorder="1">
      <alignment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178" fontId="4" fillId="3" borderId="15" xfId="0" applyNumberFormat="1" applyFont="1" applyFill="1" applyBorder="1">
      <alignment vertical="center"/>
    </xf>
    <xf numFmtId="178" fontId="4" fillId="3" borderId="15" xfId="0" applyNumberFormat="1" applyFont="1" applyFill="1" applyBorder="1" applyAlignment="1">
      <alignment horizontal="right" vertical="center"/>
    </xf>
    <xf numFmtId="178" fontId="4" fillId="3" borderId="16" xfId="0" applyNumberFormat="1" applyFont="1" applyFill="1" applyBorder="1">
      <alignment vertical="center"/>
    </xf>
    <xf numFmtId="181" fontId="0" fillId="0" borderId="0" xfId="0" applyNumberFormat="1">
      <alignment vertical="center"/>
    </xf>
    <xf numFmtId="0" fontId="5" fillId="3" borderId="17" xfId="0" applyFont="1" applyFill="1" applyBorder="1" applyAlignment="1">
      <alignment horizontal="center" vertical="center"/>
    </xf>
    <xf numFmtId="178" fontId="5" fillId="3" borderId="18" xfId="0" applyNumberFormat="1" applyFont="1" applyFill="1" applyBorder="1">
      <alignment vertical="center"/>
    </xf>
    <xf numFmtId="178" fontId="5" fillId="3" borderId="18" xfId="0" applyNumberFormat="1" applyFont="1" applyFill="1" applyBorder="1" applyAlignment="1">
      <alignment horizontal="right" vertical="center"/>
    </xf>
    <xf numFmtId="178" fontId="6" fillId="3" borderId="18" xfId="0" applyNumberFormat="1" applyFont="1" applyFill="1" applyBorder="1">
      <alignment vertical="center"/>
    </xf>
    <xf numFmtId="178" fontId="5" fillId="3" borderId="19" xfId="0" applyNumberFormat="1" applyFont="1" applyFill="1" applyBorder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8" fontId="0" fillId="3" borderId="22" xfId="0" applyNumberFormat="1" applyFill="1" applyBorder="1" applyAlignment="1">
      <alignment horizontal="right" vertical="center"/>
    </xf>
    <xf numFmtId="178" fontId="0" fillId="3" borderId="22" xfId="0" applyNumberFormat="1" applyFill="1" applyBorder="1">
      <alignment vertical="center"/>
    </xf>
    <xf numFmtId="178" fontId="0" fillId="0" borderId="0" xfId="0" applyNumberFormat="1" applyFont="1" applyFill="1">
      <alignment vertical="center"/>
    </xf>
    <xf numFmtId="0" fontId="0" fillId="4" borderId="8" xfId="0" applyFill="1" applyBorder="1" applyAlignment="1">
      <alignment horizontal="center" vertical="center"/>
    </xf>
    <xf numFmtId="178" fontId="0" fillId="4" borderId="9" xfId="0" applyNumberFormat="1" applyFont="1" applyFill="1" applyBorder="1">
      <alignment vertical="center"/>
    </xf>
    <xf numFmtId="178" fontId="0" fillId="4" borderId="9" xfId="0" applyNumberFormat="1" applyFont="1" applyFill="1" applyBorder="1" applyAlignment="1">
      <alignment horizontal="right" vertical="center"/>
    </xf>
    <xf numFmtId="178" fontId="0" fillId="4" borderId="10" xfId="0" applyNumberFormat="1" applyFont="1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178" fontId="0" fillId="4" borderId="12" xfId="0" applyNumberFormat="1" applyFont="1" applyFill="1" applyBorder="1">
      <alignment vertical="center"/>
    </xf>
    <xf numFmtId="178" fontId="0" fillId="4" borderId="12" xfId="0" applyNumberFormat="1" applyFont="1" applyFill="1" applyBorder="1" applyAlignment="1">
      <alignment horizontal="right" vertical="center"/>
    </xf>
    <xf numFmtId="178" fontId="0" fillId="4" borderId="13" xfId="0" applyNumberFormat="1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178" fontId="4" fillId="4" borderId="12" xfId="0" applyNumberFormat="1" applyFont="1" applyFill="1" applyBorder="1">
      <alignment vertical="center"/>
    </xf>
    <xf numFmtId="178" fontId="4" fillId="4" borderId="12" xfId="0" applyNumberFormat="1" applyFont="1" applyFill="1" applyBorder="1" applyAlignment="1">
      <alignment horizontal="right" vertical="center"/>
    </xf>
    <xf numFmtId="178" fontId="4" fillId="4" borderId="13" xfId="0" applyNumberFormat="1" applyFont="1" applyFill="1" applyBorder="1">
      <alignment vertical="center"/>
    </xf>
    <xf numFmtId="0" fontId="5" fillId="4" borderId="17" xfId="0" applyFont="1" applyFill="1" applyBorder="1" applyAlignment="1">
      <alignment horizontal="center" vertical="center"/>
    </xf>
    <xf numFmtId="178" fontId="5" fillId="4" borderId="18" xfId="0" applyNumberFormat="1" applyFont="1" applyFill="1" applyBorder="1">
      <alignment vertical="center"/>
    </xf>
    <xf numFmtId="178" fontId="5" fillId="4" borderId="18" xfId="0" applyNumberFormat="1" applyFont="1" applyFill="1" applyBorder="1" applyAlignment="1">
      <alignment horizontal="right" vertical="center"/>
    </xf>
    <xf numFmtId="178" fontId="6" fillId="4" borderId="18" xfId="0" applyNumberFormat="1" applyFont="1" applyFill="1" applyBorder="1">
      <alignment vertical="center"/>
    </xf>
    <xf numFmtId="178" fontId="5" fillId="4" borderId="19" xfId="0" applyNumberFormat="1" applyFont="1" applyFill="1" applyBorder="1">
      <alignment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78" fontId="0" fillId="4" borderId="22" xfId="0" applyNumberFormat="1" applyFill="1" applyBorder="1" applyAlignment="1">
      <alignment horizontal="right" vertical="center"/>
    </xf>
    <xf numFmtId="178" fontId="0" fillId="4" borderId="22" xfId="0" applyNumberFormat="1" applyFill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178" fontId="0" fillId="5" borderId="9" xfId="0" applyNumberFormat="1" applyFont="1" applyFill="1" applyBorder="1">
      <alignment vertical="center"/>
    </xf>
    <xf numFmtId="178" fontId="0" fillId="5" borderId="9" xfId="0" applyNumberFormat="1" applyFont="1" applyFill="1" applyBorder="1" applyAlignment="1">
      <alignment horizontal="right" vertical="center"/>
    </xf>
    <xf numFmtId="178" fontId="0" fillId="5" borderId="10" xfId="0" applyNumberFormat="1" applyFont="1" applyFill="1" applyBorder="1">
      <alignment vertical="center"/>
    </xf>
    <xf numFmtId="0" fontId="0" fillId="5" borderId="11" xfId="0" applyFill="1" applyBorder="1" applyAlignment="1">
      <alignment horizontal="center" vertical="center"/>
    </xf>
    <xf numFmtId="178" fontId="0" fillId="5" borderId="12" xfId="0" applyNumberFormat="1" applyFont="1" applyFill="1" applyBorder="1">
      <alignment vertical="center"/>
    </xf>
    <xf numFmtId="178" fontId="0" fillId="5" borderId="23" xfId="0" applyNumberFormat="1" applyFont="1" applyFill="1" applyBorder="1" applyAlignment="1">
      <alignment horizontal="right" vertical="center"/>
    </xf>
    <xf numFmtId="178" fontId="0" fillId="5" borderId="24" xfId="0" applyNumberFormat="1" applyFont="1" applyFill="1" applyBorder="1">
      <alignment vertical="center"/>
    </xf>
    <xf numFmtId="0" fontId="4" fillId="5" borderId="14" xfId="0" applyFont="1" applyFill="1" applyBorder="1" applyAlignment="1">
      <alignment horizontal="center" vertical="center"/>
    </xf>
    <xf numFmtId="178" fontId="4" fillId="5" borderId="15" xfId="0" applyNumberFormat="1" applyFont="1" applyFill="1" applyBorder="1">
      <alignment vertical="center"/>
    </xf>
    <xf numFmtId="178" fontId="4" fillId="5" borderId="25" xfId="0" applyNumberFormat="1" applyFont="1" applyFill="1" applyBorder="1" applyAlignment="1">
      <alignment horizontal="right" vertical="center"/>
    </xf>
    <xf numFmtId="178" fontId="4" fillId="5" borderId="13" xfId="0" applyNumberFormat="1" applyFont="1" applyFill="1" applyBorder="1">
      <alignment vertical="center"/>
    </xf>
    <xf numFmtId="0" fontId="4" fillId="5" borderId="11" xfId="0" applyFont="1" applyFill="1" applyBorder="1" applyAlignment="1">
      <alignment horizontal="center" vertical="center"/>
    </xf>
    <xf numFmtId="178" fontId="4" fillId="5" borderId="12" xfId="0" applyNumberFormat="1" applyFont="1" applyFill="1" applyBorder="1">
      <alignment vertical="center"/>
    </xf>
    <xf numFmtId="178" fontId="4" fillId="5" borderId="12" xfId="0" applyNumberFormat="1" applyFont="1" applyFill="1" applyBorder="1" applyAlignment="1">
      <alignment horizontal="right" vertical="center"/>
    </xf>
    <xf numFmtId="178" fontId="4" fillId="5" borderId="15" xfId="0" applyNumberFormat="1" applyFont="1" applyFill="1" applyBorder="1" applyAlignment="1">
      <alignment horizontal="right" vertical="center"/>
    </xf>
    <xf numFmtId="178" fontId="4" fillId="5" borderId="16" xfId="0" applyNumberFormat="1" applyFont="1" applyFill="1" applyBorder="1">
      <alignment vertical="center"/>
    </xf>
    <xf numFmtId="0" fontId="5" fillId="5" borderId="17" xfId="0" applyFont="1" applyFill="1" applyBorder="1" applyAlignment="1">
      <alignment horizontal="center" vertical="center"/>
    </xf>
    <xf numFmtId="178" fontId="5" fillId="5" borderId="18" xfId="0" applyNumberFormat="1" applyFont="1" applyFill="1" applyBorder="1">
      <alignment vertical="center"/>
    </xf>
    <xf numFmtId="178" fontId="5" fillId="5" borderId="18" xfId="0" applyNumberFormat="1" applyFont="1" applyFill="1" applyBorder="1" applyAlignment="1">
      <alignment horizontal="right" vertical="center"/>
    </xf>
    <xf numFmtId="178" fontId="6" fillId="5" borderId="18" xfId="0" applyNumberFormat="1" applyFont="1" applyFill="1" applyBorder="1">
      <alignment vertical="center"/>
    </xf>
    <xf numFmtId="178" fontId="5" fillId="5" borderId="19" xfId="0" applyNumberFormat="1" applyFont="1" applyFill="1" applyBorder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78" fontId="0" fillId="5" borderId="22" xfId="0" applyNumberFormat="1" applyFill="1" applyBorder="1" applyAlignment="1">
      <alignment horizontal="right" vertical="center"/>
    </xf>
    <xf numFmtId="178" fontId="0" fillId="5" borderId="22" xfId="0" applyNumberFormat="1" applyFill="1" applyBorder="1">
      <alignment vertical="center"/>
    </xf>
    <xf numFmtId="176" fontId="0" fillId="0" borderId="26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178" fontId="0" fillId="6" borderId="9" xfId="0" applyNumberFormat="1" applyFont="1" applyFill="1" applyBorder="1">
      <alignment vertical="center"/>
    </xf>
    <xf numFmtId="178" fontId="0" fillId="6" borderId="9" xfId="0" applyNumberFormat="1" applyFont="1" applyFill="1" applyBorder="1" applyAlignment="1">
      <alignment horizontal="right" vertical="center"/>
    </xf>
    <xf numFmtId="178" fontId="0" fillId="6" borderId="10" xfId="0" applyNumberFormat="1" applyFont="1" applyFill="1" applyBorder="1">
      <alignment vertical="center"/>
    </xf>
    <xf numFmtId="0" fontId="0" fillId="6" borderId="11" xfId="0" applyFill="1" applyBorder="1" applyAlignment="1">
      <alignment horizontal="center" vertical="center"/>
    </xf>
    <xf numFmtId="178" fontId="0" fillId="6" borderId="12" xfId="0" applyNumberFormat="1" applyFont="1" applyFill="1" applyBorder="1">
      <alignment vertical="center"/>
    </xf>
    <xf numFmtId="178" fontId="0" fillId="6" borderId="23" xfId="0" applyNumberFormat="1" applyFont="1" applyFill="1" applyBorder="1" applyAlignment="1">
      <alignment horizontal="right" vertical="center"/>
    </xf>
    <xf numFmtId="178" fontId="0" fillId="6" borderId="24" xfId="0" applyNumberFormat="1" applyFont="1" applyFill="1" applyBorder="1">
      <alignment vertical="center"/>
    </xf>
    <xf numFmtId="0" fontId="4" fillId="6" borderId="14" xfId="0" applyFont="1" applyFill="1" applyBorder="1" applyAlignment="1">
      <alignment horizontal="center" vertical="center"/>
    </xf>
    <xf numFmtId="178" fontId="4" fillId="6" borderId="15" xfId="0" applyNumberFormat="1" applyFont="1" applyFill="1" applyBorder="1">
      <alignment vertical="center"/>
    </xf>
    <xf numFmtId="178" fontId="4" fillId="6" borderId="25" xfId="0" applyNumberFormat="1" applyFont="1" applyFill="1" applyBorder="1" applyAlignment="1">
      <alignment horizontal="right" vertical="center"/>
    </xf>
    <xf numFmtId="178" fontId="4" fillId="6" borderId="13" xfId="0" applyNumberFormat="1" applyFont="1" applyFill="1" applyBorder="1">
      <alignment vertical="center"/>
    </xf>
    <xf numFmtId="0" fontId="4" fillId="6" borderId="11" xfId="0" applyFont="1" applyFill="1" applyBorder="1" applyAlignment="1">
      <alignment horizontal="center" vertical="center"/>
    </xf>
    <xf numFmtId="178" fontId="4" fillId="6" borderId="12" xfId="0" applyNumberFormat="1" applyFont="1" applyFill="1" applyBorder="1">
      <alignment vertical="center"/>
    </xf>
    <xf numFmtId="178" fontId="4" fillId="6" borderId="12" xfId="0" applyNumberFormat="1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178" fontId="5" fillId="6" borderId="18" xfId="0" applyNumberFormat="1" applyFont="1" applyFill="1" applyBorder="1">
      <alignment vertical="center"/>
    </xf>
    <xf numFmtId="178" fontId="5" fillId="6" borderId="18" xfId="0" applyNumberFormat="1" applyFont="1" applyFill="1" applyBorder="1" applyAlignment="1">
      <alignment horizontal="right" vertical="center"/>
    </xf>
    <xf numFmtId="178" fontId="5" fillId="6" borderId="19" xfId="0" applyNumberFormat="1" applyFont="1" applyFill="1" applyBorder="1">
      <alignment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178" fontId="0" fillId="6" borderId="22" xfId="0" applyNumberFormat="1" applyFill="1" applyBorder="1" applyAlignment="1">
      <alignment horizontal="right" vertical="center"/>
    </xf>
    <xf numFmtId="178" fontId="0" fillId="6" borderId="22" xfId="0" applyNumberFormat="1" applyFill="1" applyBorder="1">
      <alignment vertical="center"/>
    </xf>
    <xf numFmtId="0" fontId="0" fillId="0" borderId="0" xfId="0" applyFill="1">
      <alignment vertical="center"/>
    </xf>
    <xf numFmtId="0" fontId="0" fillId="7" borderId="8" xfId="0" applyFill="1" applyBorder="1" applyAlignment="1">
      <alignment horizontal="center" vertical="center"/>
    </xf>
    <xf numFmtId="178" fontId="0" fillId="7" borderId="9" xfId="0" applyNumberFormat="1" applyFont="1" applyFill="1" applyBorder="1">
      <alignment vertical="center"/>
    </xf>
    <xf numFmtId="178" fontId="0" fillId="7" borderId="9" xfId="0" applyNumberFormat="1" applyFont="1" applyFill="1" applyBorder="1" applyAlignment="1">
      <alignment horizontal="right" vertical="center"/>
    </xf>
    <xf numFmtId="178" fontId="0" fillId="7" borderId="10" xfId="0" applyNumberFormat="1" applyFont="1" applyFill="1" applyBorder="1">
      <alignment vertical="center"/>
    </xf>
    <xf numFmtId="0" fontId="0" fillId="7" borderId="11" xfId="0" applyFill="1" applyBorder="1" applyAlignment="1">
      <alignment horizontal="center" vertical="center"/>
    </xf>
    <xf numFmtId="178" fontId="0" fillId="7" borderId="12" xfId="0" applyNumberFormat="1" applyFont="1" applyFill="1" applyBorder="1">
      <alignment vertical="center"/>
    </xf>
    <xf numFmtId="178" fontId="0" fillId="7" borderId="23" xfId="0" applyNumberFormat="1" applyFont="1" applyFill="1" applyBorder="1" applyAlignment="1">
      <alignment horizontal="right" vertical="center"/>
    </xf>
    <xf numFmtId="178" fontId="0" fillId="7" borderId="24" xfId="0" applyNumberFormat="1" applyFont="1" applyFill="1" applyBorder="1">
      <alignment vertical="center"/>
    </xf>
    <xf numFmtId="0" fontId="4" fillId="7" borderId="14" xfId="0" applyFont="1" applyFill="1" applyBorder="1" applyAlignment="1">
      <alignment horizontal="center" vertical="center"/>
    </xf>
    <xf numFmtId="178" fontId="4" fillId="7" borderId="15" xfId="0" applyNumberFormat="1" applyFont="1" applyFill="1" applyBorder="1">
      <alignment vertical="center"/>
    </xf>
    <xf numFmtId="178" fontId="4" fillId="7" borderId="25" xfId="0" applyNumberFormat="1" applyFont="1" applyFill="1" applyBorder="1" applyAlignment="1">
      <alignment horizontal="right" vertical="center"/>
    </xf>
    <xf numFmtId="178" fontId="4" fillId="7" borderId="13" xfId="0" applyNumberFormat="1" applyFont="1" applyFill="1" applyBorder="1">
      <alignment vertical="center"/>
    </xf>
    <xf numFmtId="0" fontId="4" fillId="7" borderId="11" xfId="0" applyFont="1" applyFill="1" applyBorder="1" applyAlignment="1">
      <alignment horizontal="center" vertical="center"/>
    </xf>
    <xf numFmtId="178" fontId="4" fillId="7" borderId="12" xfId="0" applyNumberFormat="1" applyFont="1" applyFill="1" applyBorder="1">
      <alignment vertical="center"/>
    </xf>
    <xf numFmtId="178" fontId="4" fillId="7" borderId="12" xfId="0" applyNumberFormat="1" applyFont="1" applyFill="1" applyBorder="1" applyAlignment="1">
      <alignment horizontal="right" vertical="center"/>
    </xf>
    <xf numFmtId="0" fontId="5" fillId="7" borderId="17" xfId="0" applyFont="1" applyFill="1" applyBorder="1" applyAlignment="1">
      <alignment horizontal="center" vertical="center"/>
    </xf>
    <xf numFmtId="178" fontId="5" fillId="7" borderId="18" xfId="0" applyNumberFormat="1" applyFont="1" applyFill="1" applyBorder="1">
      <alignment vertical="center"/>
    </xf>
    <xf numFmtId="178" fontId="5" fillId="7" borderId="18" xfId="0" applyNumberFormat="1" applyFont="1" applyFill="1" applyBorder="1" applyAlignment="1">
      <alignment horizontal="right" vertical="center"/>
    </xf>
    <xf numFmtId="178" fontId="6" fillId="7" borderId="18" xfId="0" applyNumberFormat="1" applyFont="1" applyFill="1" applyBorder="1">
      <alignment vertical="center"/>
    </xf>
    <xf numFmtId="178" fontId="5" fillId="7" borderId="19" xfId="0" applyNumberFormat="1" applyFont="1" applyFill="1" applyBorder="1">
      <alignment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178" fontId="0" fillId="7" borderId="22" xfId="0" applyNumberFormat="1" applyFill="1" applyBorder="1" applyAlignment="1">
      <alignment horizontal="right" vertical="center"/>
    </xf>
    <xf numFmtId="178" fontId="0" fillId="7" borderId="22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0" borderId="26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>
      <alignment vertical="center"/>
    </xf>
    <xf numFmtId="0" fontId="0" fillId="8" borderId="8" xfId="0" applyFill="1" applyBorder="1" applyAlignment="1">
      <alignment horizontal="center" vertical="center"/>
    </xf>
    <xf numFmtId="178" fontId="0" fillId="8" borderId="9" xfId="0" applyNumberFormat="1" applyFont="1" applyFill="1" applyBorder="1">
      <alignment vertical="center"/>
    </xf>
    <xf numFmtId="178" fontId="0" fillId="8" borderId="9" xfId="0" applyNumberFormat="1" applyFont="1" applyFill="1" applyBorder="1" applyAlignment="1">
      <alignment horizontal="right" vertical="center"/>
    </xf>
    <xf numFmtId="178" fontId="0" fillId="8" borderId="10" xfId="0" applyNumberFormat="1" applyFont="1" applyFill="1" applyBorder="1">
      <alignment vertical="center"/>
    </xf>
    <xf numFmtId="0" fontId="0" fillId="8" borderId="11" xfId="0" applyFill="1" applyBorder="1" applyAlignment="1">
      <alignment horizontal="center" vertical="center"/>
    </xf>
    <xf numFmtId="178" fontId="0" fillId="8" borderId="12" xfId="0" applyNumberFormat="1" applyFont="1" applyFill="1" applyBorder="1">
      <alignment vertical="center"/>
    </xf>
    <xf numFmtId="178" fontId="0" fillId="8" borderId="23" xfId="0" applyNumberFormat="1" applyFont="1" applyFill="1" applyBorder="1" applyAlignment="1">
      <alignment horizontal="right" vertical="center"/>
    </xf>
    <xf numFmtId="178" fontId="0" fillId="8" borderId="24" xfId="0" applyNumberFormat="1" applyFont="1" applyFill="1" applyBorder="1">
      <alignment vertical="center"/>
    </xf>
    <xf numFmtId="0" fontId="5" fillId="8" borderId="17" xfId="0" applyFont="1" applyFill="1" applyBorder="1" applyAlignment="1">
      <alignment horizontal="center" vertical="center"/>
    </xf>
    <xf numFmtId="178" fontId="5" fillId="8" borderId="18" xfId="0" applyNumberFormat="1" applyFont="1" applyFill="1" applyBorder="1">
      <alignment vertical="center"/>
    </xf>
    <xf numFmtId="178" fontId="5" fillId="8" borderId="27" xfId="0" applyNumberFormat="1" applyFont="1" applyFill="1" applyBorder="1" applyAlignment="1">
      <alignment horizontal="right" vertical="center"/>
    </xf>
    <xf numFmtId="178" fontId="6" fillId="8" borderId="18" xfId="0" applyNumberFormat="1" applyFont="1" applyFill="1" applyBorder="1">
      <alignment vertical="center"/>
    </xf>
    <xf numFmtId="178" fontId="5" fillId="8" borderId="28" xfId="0" applyNumberFormat="1" applyFont="1" applyFill="1" applyBorder="1">
      <alignment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178" fontId="0" fillId="8" borderId="22" xfId="0" applyNumberFormat="1" applyFill="1" applyBorder="1" applyAlignment="1">
      <alignment horizontal="right" vertical="center"/>
    </xf>
    <xf numFmtId="178" fontId="0" fillId="8" borderId="22" xfId="0" applyNumberFormat="1" applyFill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6"/>
  <sheetViews>
    <sheetView workbookViewId="0">
      <selection activeCell="J6" sqref="J6"/>
    </sheetView>
  </sheetViews>
  <sheetFormatPr defaultColWidth="9.14285714285714" defaultRowHeight="15"/>
  <cols>
    <col min="1" max="1" width="4.57142857142857" customWidth="1"/>
    <col min="2" max="2" width="19.4285714285714" customWidth="1"/>
    <col min="3" max="3" width="13.7142857142857" style="5" customWidth="1"/>
    <col min="4" max="4" width="13.7142857142857" style="6" customWidth="1"/>
    <col min="5" max="5" width="11.8571428571429" style="7" customWidth="1"/>
    <col min="6" max="6" width="14.4285714285714" style="7" customWidth="1"/>
    <col min="7" max="7" width="14" style="7" customWidth="1"/>
    <col min="8" max="8" width="10.7142857142857" customWidth="1"/>
    <col min="9" max="9" width="11.2857142857143" customWidth="1"/>
    <col min="10" max="10" width="9.71428571428571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/>
    <row r="3" ht="15.75" spans="2:4">
      <c r="B3" s="162" t="s">
        <v>1</v>
      </c>
      <c r="D3" s="9">
        <v>100000</v>
      </c>
    </row>
    <row r="4" ht="15.75"/>
    <row r="5" ht="15.75" spans="2:4">
      <c r="B5" s="162" t="s">
        <v>2</v>
      </c>
      <c r="D5" s="10">
        <v>0.11</v>
      </c>
    </row>
    <row r="6" ht="15.75"/>
    <row r="7" ht="15.75" spans="2:4">
      <c r="B7" s="162" t="s">
        <v>3</v>
      </c>
      <c r="D7" s="163">
        <v>6</v>
      </c>
    </row>
    <row r="8" ht="15.75"/>
    <row r="9" ht="15.75" spans="2:4">
      <c r="B9" s="162" t="s">
        <v>4</v>
      </c>
      <c r="D9" s="107">
        <f>-PMT(D5/12,D7,D3,(0))</f>
        <v>17205.4547559299</v>
      </c>
    </row>
    <row r="10" ht="15.75" spans="2:4">
      <c r="B10" s="13"/>
      <c r="D10" s="14"/>
    </row>
    <row r="11" ht="30.75" spans="2:7">
      <c r="B11" s="164" t="s">
        <v>5</v>
      </c>
      <c r="D11" s="9">
        <v>0</v>
      </c>
      <c r="G11" s="16"/>
    </row>
    <row r="12" ht="15.75" spans="4:8">
      <c r="D12" s="17"/>
      <c r="E12" s="18"/>
      <c r="F12" s="18"/>
      <c r="G12" s="18"/>
      <c r="H12" s="165"/>
    </row>
    <row r="13" ht="45.75" spans="2:8">
      <c r="B13" s="164" t="s">
        <v>6</v>
      </c>
      <c r="D13" s="108">
        <f>-D11+D15</f>
        <v>103232.728535579</v>
      </c>
      <c r="E13" s="20"/>
      <c r="F13" s="20"/>
      <c r="G13" s="20"/>
      <c r="H13" s="166"/>
    </row>
    <row r="14" spans="4:9">
      <c r="D14" s="17"/>
      <c r="E14" s="18"/>
      <c r="F14" s="18"/>
      <c r="G14" s="18"/>
      <c r="H14" s="165"/>
      <c r="I14" s="44"/>
    </row>
    <row r="15" ht="30.75" spans="2:8">
      <c r="B15" s="164" t="s">
        <v>7</v>
      </c>
      <c r="D15" s="109">
        <f>D26+E26</f>
        <v>103232.728535579</v>
      </c>
      <c r="E15" s="22"/>
      <c r="F15" s="22"/>
      <c r="G15" s="22"/>
      <c r="H15" s="22"/>
    </row>
    <row r="16" ht="12" customHeight="1" spans="2:2">
      <c r="B16" s="23"/>
    </row>
    <row r="17" ht="15.75" spans="2:7">
      <c r="B17" s="1" t="s">
        <v>8</v>
      </c>
      <c r="C17" s="2"/>
      <c r="D17" s="2"/>
      <c r="E17" s="2"/>
      <c r="F17" s="2"/>
      <c r="G17" s="4"/>
    </row>
    <row r="18" ht="14.1" customHeight="1"/>
    <row r="19" ht="26.25" spans="2:7">
      <c r="B19" s="76" t="s">
        <v>9</v>
      </c>
      <c r="C19" s="77" t="s">
        <v>10</v>
      </c>
      <c r="D19" s="78" t="s">
        <v>11</v>
      </c>
      <c r="E19" s="78" t="s">
        <v>12</v>
      </c>
      <c r="F19" s="78" t="s">
        <v>13</v>
      </c>
      <c r="G19" s="79" t="s">
        <v>14</v>
      </c>
    </row>
    <row r="20" s="137" customFormat="1" spans="2:7">
      <c r="B20" s="167">
        <v>1</v>
      </c>
      <c r="C20" s="168">
        <f>D3</f>
        <v>100000</v>
      </c>
      <c r="D20" s="169">
        <f t="shared" ref="D20:D25" si="0">G20-E20</f>
        <v>16288.7880892632</v>
      </c>
      <c r="E20" s="168">
        <f>C20*D5/12*100%</f>
        <v>916.666666666667</v>
      </c>
      <c r="F20" s="168">
        <f t="shared" ref="F20:F25" si="1">C20-D20</f>
        <v>83711.2119107368</v>
      </c>
      <c r="G20" s="170">
        <f>D9</f>
        <v>17205.4547559299</v>
      </c>
    </row>
    <row r="21" s="137" customFormat="1" spans="2:7">
      <c r="B21" s="171">
        <v>2</v>
      </c>
      <c r="C21" s="172">
        <f t="shared" ref="C21:C25" si="2">F20</f>
        <v>83711.2119107368</v>
      </c>
      <c r="D21" s="173">
        <f t="shared" si="0"/>
        <v>16438.1019800815</v>
      </c>
      <c r="E21" s="172">
        <f>C21*D5/12*100%</f>
        <v>767.35277584842</v>
      </c>
      <c r="F21" s="172">
        <f t="shared" si="1"/>
        <v>67273.1099306553</v>
      </c>
      <c r="G21" s="174">
        <f>D9</f>
        <v>17205.4547559299</v>
      </c>
    </row>
    <row r="22" s="137" customFormat="1" spans="2:7">
      <c r="B22" s="171">
        <v>3</v>
      </c>
      <c r="C22" s="172">
        <f t="shared" si="2"/>
        <v>67273.1099306553</v>
      </c>
      <c r="D22" s="173">
        <f t="shared" si="0"/>
        <v>16588.7845815656</v>
      </c>
      <c r="E22" s="172">
        <f>C22*D5/12*100%</f>
        <v>616.67017436434</v>
      </c>
      <c r="F22" s="172">
        <f t="shared" si="1"/>
        <v>50684.3253490897</v>
      </c>
      <c r="G22" s="174">
        <f>D9</f>
        <v>17205.4547559299</v>
      </c>
    </row>
    <row r="23" s="137" customFormat="1" spans="2:7">
      <c r="B23" s="171">
        <v>4</v>
      </c>
      <c r="C23" s="172">
        <f t="shared" si="2"/>
        <v>50684.3253490897</v>
      </c>
      <c r="D23" s="173">
        <f t="shared" si="0"/>
        <v>16740.8484402299</v>
      </c>
      <c r="E23" s="172">
        <f>C23*D5/12*100%</f>
        <v>464.606315699989</v>
      </c>
      <c r="F23" s="172">
        <f t="shared" si="1"/>
        <v>33943.4769088598</v>
      </c>
      <c r="G23" s="174">
        <f>D9</f>
        <v>17205.4547559299</v>
      </c>
    </row>
    <row r="24" s="137" customFormat="1" spans="2:7">
      <c r="B24" s="171">
        <v>5</v>
      </c>
      <c r="C24" s="172">
        <f t="shared" si="2"/>
        <v>33943.4769088598</v>
      </c>
      <c r="D24" s="173">
        <f t="shared" si="0"/>
        <v>16894.3062175987</v>
      </c>
      <c r="E24" s="172">
        <f>C24*D5/12*100%</f>
        <v>311.148538331215</v>
      </c>
      <c r="F24" s="172">
        <f t="shared" si="1"/>
        <v>17049.1706912611</v>
      </c>
      <c r="G24" s="174">
        <f>D9</f>
        <v>17205.4547559299</v>
      </c>
    </row>
    <row r="25" s="137" customFormat="1" ht="15.75" spans="2:7">
      <c r="B25" s="175">
        <v>6</v>
      </c>
      <c r="C25" s="176">
        <f t="shared" si="2"/>
        <v>17049.1706912611</v>
      </c>
      <c r="D25" s="177">
        <f t="shared" si="0"/>
        <v>17049.17069126</v>
      </c>
      <c r="E25" s="176">
        <f>C25*D5/12*100%</f>
        <v>156.284064669894</v>
      </c>
      <c r="F25" s="178">
        <f t="shared" si="1"/>
        <v>1.12049747258425e-9</v>
      </c>
      <c r="G25" s="179">
        <f>D9</f>
        <v>17205.4547559299</v>
      </c>
    </row>
    <row r="26" s="137" customFormat="1" ht="15.75" spans="2:7">
      <c r="B26" s="180" t="s">
        <v>15</v>
      </c>
      <c r="C26" s="181"/>
      <c r="D26" s="182">
        <f>SUM(D20:D25)</f>
        <v>99999.9999999989</v>
      </c>
      <c r="E26" s="183">
        <f>SUM(E20:E25)</f>
        <v>3232.72853558052</v>
      </c>
      <c r="F26" s="54"/>
      <c r="G26" s="54"/>
    </row>
  </sheetData>
  <mergeCells count="3">
    <mergeCell ref="B1:G1"/>
    <mergeCell ref="B17:G17"/>
    <mergeCell ref="B26:C26"/>
  </mergeCells>
  <pageMargins left="0.75" right="0.75" top="1" bottom="1" header="0.511805555555556" footer="0.51180555555555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2"/>
  <sheetViews>
    <sheetView workbookViewId="0">
      <selection activeCell="I15" sqref="I15"/>
    </sheetView>
  </sheetViews>
  <sheetFormatPr defaultColWidth="9.14285714285714" defaultRowHeight="15"/>
  <cols>
    <col min="1" max="1" width="4.85714285714286" customWidth="1"/>
    <col min="2" max="2" width="20.7142857142857" customWidth="1"/>
    <col min="3" max="3" width="12.4285714285714" customWidth="1"/>
    <col min="4" max="4" width="13.4285714285714" customWidth="1"/>
    <col min="5" max="5" width="11.1428571428571" customWidth="1"/>
    <col min="6" max="6" width="13.4285714285714" customWidth="1"/>
    <col min="7" max="7" width="12" customWidth="1"/>
    <col min="9" max="9" width="14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ht="15.75" spans="2:7">
      <c r="B3" s="8" t="s">
        <v>1</v>
      </c>
      <c r="C3" s="5"/>
      <c r="D3" s="9">
        <v>100000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0.11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06">
        <v>12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07">
        <f>-PMT(D5/12,D7,D3,(0))</f>
        <v>8838.16585216031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08">
        <f>-D11+D15</f>
        <v>106057.990225924</v>
      </c>
      <c r="E13" s="20"/>
      <c r="F13" s="20"/>
      <c r="G13" s="20"/>
    </row>
    <row r="14" ht="15.75" spans="3:7">
      <c r="C14" s="5"/>
      <c r="D14" s="17"/>
      <c r="E14" s="18"/>
      <c r="F14" s="18"/>
      <c r="G14" s="18"/>
    </row>
    <row r="15" ht="30.75" spans="2:9">
      <c r="B15" s="15" t="s">
        <v>7</v>
      </c>
      <c r="C15" s="5"/>
      <c r="D15" s="109">
        <f>D32+E32</f>
        <v>106057.990225924</v>
      </c>
      <c r="E15" s="22"/>
      <c r="F15" s="22"/>
      <c r="G15" s="22"/>
      <c r="I15" s="44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76" t="s">
        <v>9</v>
      </c>
      <c r="C19" s="77" t="s">
        <v>10</v>
      </c>
      <c r="D19" s="78" t="s">
        <v>11</v>
      </c>
      <c r="E19" s="78" t="s">
        <v>12</v>
      </c>
      <c r="F19" s="78" t="s">
        <v>13</v>
      </c>
      <c r="G19" s="79" t="s">
        <v>14</v>
      </c>
    </row>
    <row r="20" s="137" customFormat="1" spans="2:7">
      <c r="B20" s="138">
        <v>1</v>
      </c>
      <c r="C20" s="139">
        <f>D3</f>
        <v>100000</v>
      </c>
      <c r="D20" s="140">
        <f t="shared" ref="D20:D31" si="0">G20-E20</f>
        <v>7921.49918549364</v>
      </c>
      <c r="E20" s="139">
        <f>C20*D5/12*100%</f>
        <v>916.666666666667</v>
      </c>
      <c r="F20" s="139">
        <f t="shared" ref="F20:F25" si="1">C20-D20</f>
        <v>92078.5008145064</v>
      </c>
      <c r="G20" s="141">
        <f>D9</f>
        <v>8838.16585216031</v>
      </c>
    </row>
    <row r="21" s="137" customFormat="1" spans="2:7">
      <c r="B21" s="142">
        <v>2</v>
      </c>
      <c r="C21" s="143">
        <f t="shared" ref="C21:C31" si="2">F20</f>
        <v>92078.5008145064</v>
      </c>
      <c r="D21" s="144">
        <f t="shared" si="0"/>
        <v>7994.11292802733</v>
      </c>
      <c r="E21" s="143">
        <f>C21*D5/12*100%</f>
        <v>844.052924132975</v>
      </c>
      <c r="F21" s="143">
        <f t="shared" si="1"/>
        <v>84084.387886479</v>
      </c>
      <c r="G21" s="145">
        <f>D9</f>
        <v>8838.16585216031</v>
      </c>
    </row>
    <row r="22" s="137" customFormat="1" spans="2:7">
      <c r="B22" s="142">
        <v>3</v>
      </c>
      <c r="C22" s="143">
        <f t="shared" si="2"/>
        <v>84084.387886479</v>
      </c>
      <c r="D22" s="144">
        <f t="shared" si="0"/>
        <v>8067.39229653425</v>
      </c>
      <c r="E22" s="143">
        <f>C22*D5/12*100%</f>
        <v>770.773555626058</v>
      </c>
      <c r="F22" s="143">
        <f t="shared" si="1"/>
        <v>76016.9955899448</v>
      </c>
      <c r="G22" s="145">
        <f>D9</f>
        <v>8838.16585216031</v>
      </c>
    </row>
    <row r="23" s="137" customFormat="1" spans="2:7">
      <c r="B23" s="142">
        <v>4</v>
      </c>
      <c r="C23" s="143">
        <f t="shared" si="2"/>
        <v>76016.9955899448</v>
      </c>
      <c r="D23" s="144">
        <f t="shared" si="0"/>
        <v>8141.34339258582</v>
      </c>
      <c r="E23" s="143">
        <f>C23*D5/12*100%</f>
        <v>696.822459574494</v>
      </c>
      <c r="F23" s="143">
        <f t="shared" si="1"/>
        <v>67875.652197359</v>
      </c>
      <c r="G23" s="145">
        <f>D9</f>
        <v>8838.16585216031</v>
      </c>
    </row>
    <row r="24" s="137" customFormat="1" spans="2:7">
      <c r="B24" s="142">
        <v>5</v>
      </c>
      <c r="C24" s="143">
        <f t="shared" si="2"/>
        <v>67875.652197359</v>
      </c>
      <c r="D24" s="144">
        <f t="shared" si="0"/>
        <v>8215.97237368452</v>
      </c>
      <c r="E24" s="143">
        <f>C24*D5/12*100%</f>
        <v>622.193478475791</v>
      </c>
      <c r="F24" s="143">
        <f t="shared" si="1"/>
        <v>59659.6798236745</v>
      </c>
      <c r="G24" s="145">
        <f>D9</f>
        <v>8838.16585216031</v>
      </c>
    </row>
    <row r="25" s="137" customFormat="1" spans="2:7">
      <c r="B25" s="146">
        <v>6</v>
      </c>
      <c r="C25" s="147">
        <f t="shared" si="2"/>
        <v>59659.6798236745</v>
      </c>
      <c r="D25" s="148">
        <f t="shared" si="0"/>
        <v>8291.28545377663</v>
      </c>
      <c r="E25" s="147">
        <f>C25*D5/12*100%</f>
        <v>546.880398383683</v>
      </c>
      <c r="F25" s="147">
        <f t="shared" si="1"/>
        <v>51368.3943698978</v>
      </c>
      <c r="G25" s="149">
        <f>D9</f>
        <v>8838.16585216031</v>
      </c>
    </row>
    <row r="26" s="137" customFormat="1" spans="2:7">
      <c r="B26" s="150">
        <v>7</v>
      </c>
      <c r="C26" s="151">
        <f t="shared" si="2"/>
        <v>51368.3943698978</v>
      </c>
      <c r="D26" s="152">
        <f t="shared" si="0"/>
        <v>8367.28890376958</v>
      </c>
      <c r="E26" s="147">
        <f>C26*D5/12*100%</f>
        <v>470.87694839073</v>
      </c>
      <c r="F26" s="147">
        <f t="shared" ref="F26:F31" si="3">C26-D26</f>
        <v>43001.1054661282</v>
      </c>
      <c r="G26" s="149">
        <f>D9</f>
        <v>8838.16585216031</v>
      </c>
    </row>
    <row r="27" s="137" customFormat="1" spans="2:7">
      <c r="B27" s="150">
        <v>8</v>
      </c>
      <c r="C27" s="151">
        <f t="shared" si="2"/>
        <v>43001.1054661282</v>
      </c>
      <c r="D27" s="152">
        <f t="shared" si="0"/>
        <v>8443.98905205413</v>
      </c>
      <c r="E27" s="147">
        <f>C27*D5/12*100%</f>
        <v>394.176800106176</v>
      </c>
      <c r="F27" s="147">
        <f t="shared" si="3"/>
        <v>34557.1164140741</v>
      </c>
      <c r="G27" s="149">
        <f>D9</f>
        <v>8838.16585216031</v>
      </c>
    </row>
    <row r="28" s="137" customFormat="1" spans="2:7">
      <c r="B28" s="150">
        <v>9</v>
      </c>
      <c r="C28" s="151">
        <f t="shared" si="2"/>
        <v>34557.1164140741</v>
      </c>
      <c r="D28" s="152">
        <f t="shared" si="0"/>
        <v>8521.3922850313</v>
      </c>
      <c r="E28" s="147">
        <f>C28*D5/12*100%</f>
        <v>316.773567129013</v>
      </c>
      <c r="F28" s="147">
        <f t="shared" si="3"/>
        <v>26035.7241290428</v>
      </c>
      <c r="G28" s="149">
        <f>D9</f>
        <v>8838.16585216031</v>
      </c>
    </row>
    <row r="29" s="137" customFormat="1" spans="2:7">
      <c r="B29" s="150">
        <v>10</v>
      </c>
      <c r="C29" s="151">
        <f t="shared" si="2"/>
        <v>26035.7241290428</v>
      </c>
      <c r="D29" s="152">
        <f t="shared" si="0"/>
        <v>8599.50504764408</v>
      </c>
      <c r="E29" s="147">
        <f>C29*D5/12*100%</f>
        <v>238.660804516226</v>
      </c>
      <c r="F29" s="147">
        <f t="shared" si="3"/>
        <v>17436.2190813987</v>
      </c>
      <c r="G29" s="149">
        <f>D9</f>
        <v>8838.16585216031</v>
      </c>
    </row>
    <row r="30" s="137" customFormat="1" spans="2:7">
      <c r="B30" s="150">
        <v>11</v>
      </c>
      <c r="C30" s="151">
        <f t="shared" si="2"/>
        <v>17436.2190813987</v>
      </c>
      <c r="D30" s="152">
        <f t="shared" si="0"/>
        <v>8678.33384391415</v>
      </c>
      <c r="E30" s="147">
        <f>C30*D5/12*100%</f>
        <v>159.832008246155</v>
      </c>
      <c r="F30" s="147">
        <f t="shared" si="3"/>
        <v>8757.88523748459</v>
      </c>
      <c r="G30" s="149">
        <f>D9</f>
        <v>8838.16585216031</v>
      </c>
    </row>
    <row r="31" s="137" customFormat="1" ht="15.75" spans="2:7">
      <c r="B31" s="153">
        <v>12</v>
      </c>
      <c r="C31" s="154">
        <f t="shared" si="2"/>
        <v>8757.88523748459</v>
      </c>
      <c r="D31" s="155">
        <f t="shared" si="0"/>
        <v>8757.88523748337</v>
      </c>
      <c r="E31" s="154">
        <f>C31*D5/12*100%</f>
        <v>80.2806146769421</v>
      </c>
      <c r="F31" s="156">
        <f t="shared" si="3"/>
        <v>1.21872290037572e-9</v>
      </c>
      <c r="G31" s="157">
        <f>D9</f>
        <v>8838.16585216031</v>
      </c>
    </row>
    <row r="32" s="137" customFormat="1" ht="15.75" spans="2:7">
      <c r="B32" s="158" t="s">
        <v>15</v>
      </c>
      <c r="C32" s="159"/>
      <c r="D32" s="160">
        <f>SUM(D20:D31)</f>
        <v>99999.9999999988</v>
      </c>
      <c r="E32" s="161">
        <f>SUM(E20:E31)</f>
        <v>6057.99022592491</v>
      </c>
      <c r="F32" s="54"/>
      <c r="G32" s="54"/>
    </row>
  </sheetData>
  <mergeCells count="3">
    <mergeCell ref="B1:G1"/>
    <mergeCell ref="B17:G17"/>
    <mergeCell ref="B32:C32"/>
  </mergeCells>
  <pageMargins left="0.75" right="0.75" top="1" bottom="1" header="0.511805555555556" footer="0.511805555555556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8"/>
  <sheetViews>
    <sheetView workbookViewId="0">
      <selection activeCell="L7" sqref="L7:L8"/>
    </sheetView>
  </sheetViews>
  <sheetFormatPr defaultColWidth="9.14285714285714" defaultRowHeight="15"/>
  <cols>
    <col min="2" max="2" width="20.7142857142857" customWidth="1"/>
    <col min="3" max="4" width="10.8571428571429" customWidth="1"/>
    <col min="5" max="5" width="9.71428571428571"/>
    <col min="6" max="6" width="10.8571428571429" customWidth="1"/>
    <col min="7" max="7" width="10.8571428571429"/>
    <col min="10" max="10" width="14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ht="15.75" spans="2:7">
      <c r="B3" s="8" t="s">
        <v>1</v>
      </c>
      <c r="C3" s="5"/>
      <c r="D3" s="9">
        <v>100000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0.115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spans="2:7">
      <c r="B7" s="8" t="s">
        <v>3</v>
      </c>
      <c r="C7" s="5"/>
      <c r="D7" s="106">
        <v>18</v>
      </c>
      <c r="E7" s="7"/>
      <c r="F7" s="7"/>
      <c r="G7" s="7"/>
    </row>
    <row r="8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07">
        <f>-PMT(D5/12,D7,D3,(0))</f>
        <v>6075.00399643421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08">
        <f>-D11+D15</f>
        <v>109350.071935816</v>
      </c>
      <c r="E13" s="20"/>
      <c r="F13" s="20"/>
      <c r="G13" s="20"/>
    </row>
    <row r="14" ht="15.75" spans="3:7">
      <c r="C14" s="5"/>
      <c r="D14" s="17"/>
      <c r="E14" s="18"/>
      <c r="F14" s="18"/>
      <c r="G14" s="18"/>
    </row>
    <row r="15" ht="30.75" spans="2:10">
      <c r="B15" s="15" t="s">
        <v>7</v>
      </c>
      <c r="C15" s="5"/>
      <c r="D15" s="109">
        <f>D38+E38</f>
        <v>109350.071935816</v>
      </c>
      <c r="E15" s="22"/>
      <c r="F15" s="22"/>
      <c r="G15" s="22"/>
      <c r="J15" s="44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110" t="s">
        <v>9</v>
      </c>
      <c r="C19" s="111" t="s">
        <v>10</v>
      </c>
      <c r="D19" s="112" t="s">
        <v>11</v>
      </c>
      <c r="E19" s="112" t="s">
        <v>12</v>
      </c>
      <c r="F19" s="112" t="s">
        <v>13</v>
      </c>
      <c r="G19" s="113" t="s">
        <v>14</v>
      </c>
    </row>
    <row r="20" spans="2:7">
      <c r="B20" s="114">
        <v>1</v>
      </c>
      <c r="C20" s="115">
        <f>D3</f>
        <v>100000</v>
      </c>
      <c r="D20" s="116">
        <f t="shared" ref="D20:D31" si="0">G20-E20</f>
        <v>5116.67066310088</v>
      </c>
      <c r="E20" s="115">
        <f>C20*D5/12*100%</f>
        <v>958.333333333333</v>
      </c>
      <c r="F20" s="115">
        <f t="shared" ref="F20:F31" si="1">C20-D20</f>
        <v>94883.3293368991</v>
      </c>
      <c r="G20" s="117">
        <f>D9</f>
        <v>6075.00399643421</v>
      </c>
    </row>
    <row r="21" spans="2:7">
      <c r="B21" s="118">
        <v>2</v>
      </c>
      <c r="C21" s="119">
        <f t="shared" ref="C21:C37" si="2">F20</f>
        <v>94883.3293368991</v>
      </c>
      <c r="D21" s="120">
        <f t="shared" si="0"/>
        <v>5165.70542362226</v>
      </c>
      <c r="E21" s="119">
        <f>C21*D5/12*100%</f>
        <v>909.29857281195</v>
      </c>
      <c r="F21" s="119">
        <f t="shared" si="1"/>
        <v>89717.6239132769</v>
      </c>
      <c r="G21" s="121">
        <f>D9</f>
        <v>6075.00399643421</v>
      </c>
    </row>
    <row r="22" spans="2:7">
      <c r="B22" s="118">
        <v>3</v>
      </c>
      <c r="C22" s="119">
        <f t="shared" si="2"/>
        <v>89717.6239132769</v>
      </c>
      <c r="D22" s="120">
        <f t="shared" si="0"/>
        <v>5215.21010059864</v>
      </c>
      <c r="E22" s="119">
        <f>C22*D5/12*100%</f>
        <v>859.79389583557</v>
      </c>
      <c r="F22" s="119">
        <f t="shared" si="1"/>
        <v>84502.4138126782</v>
      </c>
      <c r="G22" s="121">
        <f>D9</f>
        <v>6075.00399643421</v>
      </c>
    </row>
    <row r="23" spans="2:7">
      <c r="B23" s="118">
        <v>4</v>
      </c>
      <c r="C23" s="119">
        <f t="shared" si="2"/>
        <v>84502.4138126782</v>
      </c>
      <c r="D23" s="120">
        <f t="shared" si="0"/>
        <v>5265.18919739605</v>
      </c>
      <c r="E23" s="119">
        <f>C23*D5/12*100%</f>
        <v>809.814799038166</v>
      </c>
      <c r="F23" s="119">
        <f t="shared" si="1"/>
        <v>79237.2246152822</v>
      </c>
      <c r="G23" s="121">
        <f>D9</f>
        <v>6075.00399643421</v>
      </c>
    </row>
    <row r="24" spans="2:7">
      <c r="B24" s="118">
        <v>5</v>
      </c>
      <c r="C24" s="119">
        <f t="shared" si="2"/>
        <v>79237.2246152822</v>
      </c>
      <c r="D24" s="120">
        <f t="shared" si="0"/>
        <v>5315.64726053776</v>
      </c>
      <c r="E24" s="119">
        <f>C24*D5/12*100%</f>
        <v>759.356735896454</v>
      </c>
      <c r="F24" s="119">
        <f t="shared" si="1"/>
        <v>73921.5773547444</v>
      </c>
      <c r="G24" s="121">
        <f>D9</f>
        <v>6075.00399643421</v>
      </c>
    </row>
    <row r="25" spans="2:7">
      <c r="B25" s="122">
        <v>6</v>
      </c>
      <c r="C25" s="123">
        <f t="shared" si="2"/>
        <v>73921.5773547444</v>
      </c>
      <c r="D25" s="124">
        <f t="shared" si="0"/>
        <v>5366.58888011791</v>
      </c>
      <c r="E25" s="123">
        <f>C25*D5/12*100%</f>
        <v>708.415116316301</v>
      </c>
      <c r="F25" s="123">
        <f t="shared" si="1"/>
        <v>68554.9884746265</v>
      </c>
      <c r="G25" s="125">
        <f>D9</f>
        <v>6075.00399643421</v>
      </c>
    </row>
    <row r="26" spans="2:7">
      <c r="B26" s="126">
        <v>7</v>
      </c>
      <c r="C26" s="127">
        <f t="shared" si="2"/>
        <v>68554.9884746265</v>
      </c>
      <c r="D26" s="128">
        <f t="shared" si="0"/>
        <v>5418.01869021904</v>
      </c>
      <c r="E26" s="123">
        <f>C26*D5/12*100%</f>
        <v>656.98530621517</v>
      </c>
      <c r="F26" s="123">
        <f t="shared" si="1"/>
        <v>63136.9697844074</v>
      </c>
      <c r="G26" s="125">
        <f>D9</f>
        <v>6075.00399643421</v>
      </c>
    </row>
    <row r="27" spans="2:7">
      <c r="B27" s="126">
        <v>8</v>
      </c>
      <c r="C27" s="127">
        <f t="shared" si="2"/>
        <v>63136.9697844074</v>
      </c>
      <c r="D27" s="128">
        <f t="shared" si="0"/>
        <v>5469.94136933364</v>
      </c>
      <c r="E27" s="123">
        <f>C27*D5/12*100%</f>
        <v>605.062627100571</v>
      </c>
      <c r="F27" s="123">
        <f t="shared" si="1"/>
        <v>57667.0284150738</v>
      </c>
      <c r="G27" s="125">
        <f>D9</f>
        <v>6075.00399643421</v>
      </c>
    </row>
    <row r="28" spans="2:7">
      <c r="B28" s="126">
        <v>9</v>
      </c>
      <c r="C28" s="127">
        <f t="shared" si="2"/>
        <v>57667.0284150738</v>
      </c>
      <c r="D28" s="128">
        <f t="shared" si="0"/>
        <v>5522.36164078976</v>
      </c>
      <c r="E28" s="123">
        <f>C28*D5/12*100%</f>
        <v>552.642355644457</v>
      </c>
      <c r="F28" s="123">
        <f t="shared" si="1"/>
        <v>52144.6667742841</v>
      </c>
      <c r="G28" s="125">
        <f>D9</f>
        <v>6075.00399643421</v>
      </c>
    </row>
    <row r="29" spans="2:7">
      <c r="B29" s="126">
        <v>10</v>
      </c>
      <c r="C29" s="127">
        <f t="shared" si="2"/>
        <v>52144.6667742841</v>
      </c>
      <c r="D29" s="128">
        <f t="shared" si="0"/>
        <v>5575.28427318066</v>
      </c>
      <c r="E29" s="123">
        <f>C29*D5/12*100%</f>
        <v>499.719723253556</v>
      </c>
      <c r="F29" s="123">
        <f t="shared" si="1"/>
        <v>46569.3825011034</v>
      </c>
      <c r="G29" s="125">
        <f>D9</f>
        <v>6075.00399643421</v>
      </c>
    </row>
    <row r="30" spans="2:7">
      <c r="B30" s="126">
        <v>11</v>
      </c>
      <c r="C30" s="127">
        <f t="shared" si="2"/>
        <v>46569.3825011034</v>
      </c>
      <c r="D30" s="128">
        <f t="shared" si="0"/>
        <v>5628.71408079864</v>
      </c>
      <c r="E30" s="123">
        <f>C30*D5/12*100%</f>
        <v>446.289915635574</v>
      </c>
      <c r="F30" s="123">
        <f t="shared" si="1"/>
        <v>40940.6684203048</v>
      </c>
      <c r="G30" s="125">
        <f>D9</f>
        <v>6075.00399643421</v>
      </c>
    </row>
    <row r="31" spans="2:7">
      <c r="B31" s="126">
        <v>12</v>
      </c>
      <c r="C31" s="127">
        <f t="shared" si="2"/>
        <v>40940.6684203048</v>
      </c>
      <c r="D31" s="128">
        <f t="shared" si="0"/>
        <v>5682.65592407296</v>
      </c>
      <c r="E31" s="127">
        <f>C31*D5/12*100%</f>
        <v>392.348072361254</v>
      </c>
      <c r="F31" s="127">
        <f t="shared" si="1"/>
        <v>35258.0124962318</v>
      </c>
      <c r="G31" s="125">
        <f>D9</f>
        <v>6075.00399643421</v>
      </c>
    </row>
    <row r="32" spans="2:7">
      <c r="B32" s="126">
        <v>13</v>
      </c>
      <c r="C32" s="127">
        <f t="shared" si="2"/>
        <v>35258.0124962318</v>
      </c>
      <c r="D32" s="128">
        <f t="shared" ref="D32:D37" si="3">G32-E32</f>
        <v>5737.11471001199</v>
      </c>
      <c r="E32" s="127">
        <f>C32*D5/12*100%</f>
        <v>337.889286422221</v>
      </c>
      <c r="F32" s="127">
        <f t="shared" ref="F32:F37" si="4">C32-D32</f>
        <v>29520.8977862198</v>
      </c>
      <c r="G32" s="125">
        <f>D9</f>
        <v>6075.00399643421</v>
      </c>
    </row>
    <row r="33" spans="2:7">
      <c r="B33" s="126">
        <v>14</v>
      </c>
      <c r="C33" s="127">
        <f t="shared" si="2"/>
        <v>29520.8977862198</v>
      </c>
      <c r="D33" s="128">
        <f t="shared" si="3"/>
        <v>5792.09539264961</v>
      </c>
      <c r="E33" s="127">
        <f>C33*D5/12*100%</f>
        <v>282.908603784606</v>
      </c>
      <c r="F33" s="127">
        <f t="shared" si="4"/>
        <v>23728.8023935702</v>
      </c>
      <c r="G33" s="125">
        <f>D9</f>
        <v>6075.00399643421</v>
      </c>
    </row>
    <row r="34" spans="2:7">
      <c r="B34" s="126">
        <v>15</v>
      </c>
      <c r="C34" s="127">
        <f t="shared" si="2"/>
        <v>23728.8023935702</v>
      </c>
      <c r="D34" s="128">
        <f t="shared" si="3"/>
        <v>5847.60297349583</v>
      </c>
      <c r="E34" s="127">
        <f>C34*D5/12*100%</f>
        <v>227.401022938381</v>
      </c>
      <c r="F34" s="127">
        <f t="shared" si="4"/>
        <v>17881.1994200744</v>
      </c>
      <c r="G34" s="125">
        <f>D9</f>
        <v>6075.00399643421</v>
      </c>
    </row>
    <row r="35" spans="2:7">
      <c r="B35" s="126">
        <v>16</v>
      </c>
      <c r="C35" s="127">
        <f t="shared" si="2"/>
        <v>17881.1994200744</v>
      </c>
      <c r="D35" s="128">
        <f t="shared" si="3"/>
        <v>5903.64250199183</v>
      </c>
      <c r="E35" s="127">
        <f>C35*D5/12*100%</f>
        <v>171.361494442379</v>
      </c>
      <c r="F35" s="127">
        <f t="shared" si="4"/>
        <v>11977.5569180825</v>
      </c>
      <c r="G35" s="125">
        <f>D9</f>
        <v>6075.00399643421</v>
      </c>
    </row>
    <row r="36" spans="2:7">
      <c r="B36" s="126">
        <v>17</v>
      </c>
      <c r="C36" s="127">
        <f t="shared" si="2"/>
        <v>11977.5569180825</v>
      </c>
      <c r="D36" s="128">
        <f t="shared" si="3"/>
        <v>5960.21907596925</v>
      </c>
      <c r="E36" s="127">
        <f>C36*D5/12*100%</f>
        <v>114.784920464958</v>
      </c>
      <c r="F36" s="127">
        <f t="shared" si="4"/>
        <v>6017.33784211327</v>
      </c>
      <c r="G36" s="125">
        <f>D9</f>
        <v>6075.00399643421</v>
      </c>
    </row>
    <row r="37" ht="15.75" spans="2:7">
      <c r="B37" s="129">
        <v>18</v>
      </c>
      <c r="C37" s="130">
        <f t="shared" si="2"/>
        <v>6017.33784211327</v>
      </c>
      <c r="D37" s="131">
        <f t="shared" si="3"/>
        <v>6017.33784211396</v>
      </c>
      <c r="E37" s="130">
        <f>C37*D5/12*100%</f>
        <v>57.6661543202522</v>
      </c>
      <c r="F37" s="130">
        <f t="shared" si="4"/>
        <v>-6.86668499838561e-10</v>
      </c>
      <c r="G37" s="132">
        <f>D9</f>
        <v>6075.00399643421</v>
      </c>
    </row>
    <row r="38" ht="15.75" spans="2:7">
      <c r="B38" s="133" t="s">
        <v>15</v>
      </c>
      <c r="C38" s="134"/>
      <c r="D38" s="135">
        <f>SUM(D20:D37)</f>
        <v>100000.000000001</v>
      </c>
      <c r="E38" s="136">
        <f>SUM(E20:E37)</f>
        <v>9350.07193581515</v>
      </c>
      <c r="F38" s="54"/>
      <c r="G38" s="54"/>
    </row>
  </sheetData>
  <mergeCells count="3">
    <mergeCell ref="B1:G1"/>
    <mergeCell ref="B17:G17"/>
    <mergeCell ref="B38:C38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44"/>
  <sheetViews>
    <sheetView workbookViewId="0">
      <selection activeCell="L14" sqref="L14"/>
    </sheetView>
  </sheetViews>
  <sheetFormatPr defaultColWidth="9.14285714285714" defaultRowHeight="15"/>
  <cols>
    <col min="1" max="1" width="4.57142857142857" customWidth="1"/>
    <col min="2" max="2" width="20.7142857142857" customWidth="1"/>
    <col min="3" max="3" width="11.7142857142857" customWidth="1"/>
    <col min="4" max="4" width="12.5714285714286" customWidth="1"/>
    <col min="5" max="5" width="12.8571428571429" customWidth="1"/>
    <col min="6" max="6" width="12.4285714285714" customWidth="1"/>
    <col min="7" max="7" width="12.2857142857143" customWidth="1"/>
    <col min="12" max="12" width="14.8571428571429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ht="15.75" spans="2:7">
      <c r="B3" s="8" t="s">
        <v>1</v>
      </c>
      <c r="C3" s="5"/>
      <c r="D3" s="9">
        <v>100000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0.115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1">
        <v>24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2">
        <f>-PMT(D5/12,D7,D3,(0))</f>
        <v>4684.03152986796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9">
        <f>-D11+D15</f>
        <v>112416.756716831</v>
      </c>
      <c r="E13" s="20"/>
      <c r="F13" s="20"/>
      <c r="G13" s="20"/>
    </row>
    <row r="14" spans="3:12">
      <c r="C14" s="5"/>
      <c r="D14" s="17"/>
      <c r="E14" s="18"/>
      <c r="F14" s="18"/>
      <c r="G14" s="18"/>
      <c r="L14" s="44"/>
    </row>
    <row r="15" ht="30.75" spans="2:7">
      <c r="B15" s="15" t="s">
        <v>7</v>
      </c>
      <c r="C15" s="5"/>
      <c r="D15" s="21">
        <f>D44+E44</f>
        <v>112416.756716831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76" t="s">
        <v>9</v>
      </c>
      <c r="C19" s="77" t="s">
        <v>10</v>
      </c>
      <c r="D19" s="78" t="s">
        <v>11</v>
      </c>
      <c r="E19" s="78" t="s">
        <v>12</v>
      </c>
      <c r="F19" s="78" t="s">
        <v>13</v>
      </c>
      <c r="G19" s="79" t="s">
        <v>14</v>
      </c>
    </row>
    <row r="20" spans="2:7">
      <c r="B20" s="80">
        <v>1</v>
      </c>
      <c r="C20" s="81">
        <f>D3</f>
        <v>100000</v>
      </c>
      <c r="D20" s="82">
        <f t="shared" ref="D20:D31" si="0">G20-E20</f>
        <v>3725.69819653462</v>
      </c>
      <c r="E20" s="81">
        <f>C20*D5/12*100%</f>
        <v>958.333333333333</v>
      </c>
      <c r="F20" s="81">
        <f t="shared" ref="F20:F31" si="1">C20-D20</f>
        <v>96274.3018034654</v>
      </c>
      <c r="G20" s="83">
        <f>D9</f>
        <v>4684.03152986796</v>
      </c>
    </row>
    <row r="21" spans="2:7">
      <c r="B21" s="84">
        <v>2</v>
      </c>
      <c r="C21" s="85">
        <f t="shared" ref="C21:C43" si="2">F20</f>
        <v>96274.3018034654</v>
      </c>
      <c r="D21" s="86">
        <f t="shared" si="0"/>
        <v>3761.40280425141</v>
      </c>
      <c r="E21" s="85">
        <f>C21*D5/12*100%</f>
        <v>922.628725616543</v>
      </c>
      <c r="F21" s="85">
        <f t="shared" si="1"/>
        <v>92512.898999214</v>
      </c>
      <c r="G21" s="87">
        <f>D9</f>
        <v>4684.03152986796</v>
      </c>
    </row>
    <row r="22" spans="2:7">
      <c r="B22" s="84">
        <v>3</v>
      </c>
      <c r="C22" s="85">
        <f t="shared" si="2"/>
        <v>92512.898999214</v>
      </c>
      <c r="D22" s="86">
        <f t="shared" si="0"/>
        <v>3797.44958112549</v>
      </c>
      <c r="E22" s="85">
        <f>C22*D5/12*100%</f>
        <v>886.581948742467</v>
      </c>
      <c r="F22" s="85">
        <f t="shared" si="1"/>
        <v>88715.4494180885</v>
      </c>
      <c r="G22" s="87">
        <f>D9</f>
        <v>4684.03152986796</v>
      </c>
    </row>
    <row r="23" spans="2:7">
      <c r="B23" s="84">
        <v>4</v>
      </c>
      <c r="C23" s="85">
        <f t="shared" si="2"/>
        <v>88715.4494180885</v>
      </c>
      <c r="D23" s="86">
        <f t="shared" si="0"/>
        <v>3833.84180627794</v>
      </c>
      <c r="E23" s="85">
        <f>C23*D5/12*100%</f>
        <v>850.189723590015</v>
      </c>
      <c r="F23" s="85">
        <f t="shared" si="1"/>
        <v>84881.6076118105</v>
      </c>
      <c r="G23" s="87">
        <f>D9</f>
        <v>4684.03152986796</v>
      </c>
    </row>
    <row r="24" spans="2:7">
      <c r="B24" s="84">
        <v>5</v>
      </c>
      <c r="C24" s="85">
        <f t="shared" si="2"/>
        <v>84881.6076118105</v>
      </c>
      <c r="D24" s="86">
        <f t="shared" si="0"/>
        <v>3870.58279025477</v>
      </c>
      <c r="E24" s="85">
        <f>C24*D5/12*100%</f>
        <v>813.448739613184</v>
      </c>
      <c r="F24" s="85">
        <f t="shared" si="1"/>
        <v>81011.0248215558</v>
      </c>
      <c r="G24" s="87">
        <f>D9</f>
        <v>4684.03152986796</v>
      </c>
    </row>
    <row r="25" spans="2:7">
      <c r="B25" s="88">
        <v>6</v>
      </c>
      <c r="C25" s="89">
        <f t="shared" si="2"/>
        <v>81011.0248215558</v>
      </c>
      <c r="D25" s="90">
        <f t="shared" si="0"/>
        <v>3907.67587532805</v>
      </c>
      <c r="E25" s="89">
        <f>C25*D5/12*100%</f>
        <v>776.35565453991</v>
      </c>
      <c r="F25" s="89">
        <f t="shared" si="1"/>
        <v>77103.3489462277</v>
      </c>
      <c r="G25" s="91">
        <f>D9</f>
        <v>4684.03152986796</v>
      </c>
    </row>
    <row r="26" spans="2:7">
      <c r="B26" s="92">
        <v>7</v>
      </c>
      <c r="C26" s="93">
        <f t="shared" si="2"/>
        <v>77103.3489462277</v>
      </c>
      <c r="D26" s="94">
        <f t="shared" si="0"/>
        <v>3945.12443579994</v>
      </c>
      <c r="E26" s="89">
        <f>C26*D5/12*100%</f>
        <v>738.907094068016</v>
      </c>
      <c r="F26" s="89">
        <f t="shared" si="1"/>
        <v>73158.2245104278</v>
      </c>
      <c r="G26" s="91">
        <f>D9</f>
        <v>4684.03152986796</v>
      </c>
    </row>
    <row r="27" spans="2:7">
      <c r="B27" s="92">
        <v>8</v>
      </c>
      <c r="C27" s="93">
        <f t="shared" si="2"/>
        <v>73158.2245104278</v>
      </c>
      <c r="D27" s="94">
        <f t="shared" si="0"/>
        <v>3982.93187830969</v>
      </c>
      <c r="E27" s="89">
        <f>C27*D5/12*100%</f>
        <v>701.099651558266</v>
      </c>
      <c r="F27" s="89">
        <f t="shared" si="1"/>
        <v>69175.2926321181</v>
      </c>
      <c r="G27" s="91">
        <f>D9</f>
        <v>4684.03152986796</v>
      </c>
    </row>
    <row r="28" spans="2:7">
      <c r="B28" s="92">
        <v>9</v>
      </c>
      <c r="C28" s="93">
        <f t="shared" si="2"/>
        <v>69175.2926321181</v>
      </c>
      <c r="D28" s="94">
        <f t="shared" si="0"/>
        <v>4021.10164214349</v>
      </c>
      <c r="E28" s="89">
        <f>C28*D5/12*100%</f>
        <v>662.929887724465</v>
      </c>
      <c r="F28" s="89">
        <f t="shared" si="1"/>
        <v>65154.1909899746</v>
      </c>
      <c r="G28" s="91">
        <f>D9</f>
        <v>4684.03152986796</v>
      </c>
    </row>
    <row r="29" spans="2:7">
      <c r="B29" s="92">
        <v>10</v>
      </c>
      <c r="C29" s="93">
        <f t="shared" si="2"/>
        <v>65154.1909899746</v>
      </c>
      <c r="D29" s="94">
        <f t="shared" si="0"/>
        <v>4059.63719954737</v>
      </c>
      <c r="E29" s="89">
        <f>C29*D5/12*100%</f>
        <v>624.39433032059</v>
      </c>
      <c r="F29" s="89">
        <f t="shared" si="1"/>
        <v>61094.5537904272</v>
      </c>
      <c r="G29" s="91">
        <f>D9</f>
        <v>4684.03152986796</v>
      </c>
    </row>
    <row r="30" spans="2:7">
      <c r="B30" s="92">
        <v>11</v>
      </c>
      <c r="C30" s="93">
        <f t="shared" si="2"/>
        <v>61094.5537904272</v>
      </c>
      <c r="D30" s="94">
        <f t="shared" si="0"/>
        <v>4098.54205604303</v>
      </c>
      <c r="E30" s="89">
        <f>C30*D5/12*100%</f>
        <v>585.489473824928</v>
      </c>
      <c r="F30" s="89">
        <f t="shared" si="1"/>
        <v>56996.0117343842</v>
      </c>
      <c r="G30" s="91">
        <f>D9</f>
        <v>4684.03152986796</v>
      </c>
    </row>
    <row r="31" spans="2:7">
      <c r="B31" s="88">
        <v>12</v>
      </c>
      <c r="C31" s="89">
        <f t="shared" si="2"/>
        <v>56996.0117343842</v>
      </c>
      <c r="D31" s="95">
        <f t="shared" si="0"/>
        <v>4137.81975074677</v>
      </c>
      <c r="E31" s="89">
        <f>C31*D5/12*100%</f>
        <v>546.211779121182</v>
      </c>
      <c r="F31" s="89">
        <f t="shared" si="1"/>
        <v>52858.1919836374</v>
      </c>
      <c r="G31" s="96">
        <f>D9</f>
        <v>4684.03152986796</v>
      </c>
    </row>
    <row r="32" spans="2:7">
      <c r="B32" s="92">
        <v>13</v>
      </c>
      <c r="C32" s="93">
        <f t="shared" si="2"/>
        <v>52858.1919836374</v>
      </c>
      <c r="D32" s="95">
        <f t="shared" ref="D32:D43" si="3">G32-E32</f>
        <v>4177.47385669143</v>
      </c>
      <c r="E32" s="89">
        <f>C32*D5/12*100%</f>
        <v>506.557673176525</v>
      </c>
      <c r="F32" s="89">
        <f t="shared" ref="F32:F43" si="4">C32-D32</f>
        <v>48680.718126946</v>
      </c>
      <c r="G32" s="96">
        <f>D9</f>
        <v>4684.03152986796</v>
      </c>
    </row>
    <row r="33" spans="2:7">
      <c r="B33" s="92">
        <v>14</v>
      </c>
      <c r="C33" s="93">
        <f t="shared" si="2"/>
        <v>48680.718126946</v>
      </c>
      <c r="D33" s="95">
        <f t="shared" si="3"/>
        <v>4217.50798115139</v>
      </c>
      <c r="E33" s="89">
        <f>C33*D5/12*100%</f>
        <v>466.523548716566</v>
      </c>
      <c r="F33" s="89">
        <f t="shared" si="4"/>
        <v>44463.2101457946</v>
      </c>
      <c r="G33" s="96">
        <f>D9</f>
        <v>4684.03152986796</v>
      </c>
    </row>
    <row r="34" spans="2:7">
      <c r="B34" s="92">
        <v>15</v>
      </c>
      <c r="C34" s="93">
        <f t="shared" si="2"/>
        <v>44463.2101457946</v>
      </c>
      <c r="D34" s="95">
        <f t="shared" si="3"/>
        <v>4257.92576597076</v>
      </c>
      <c r="E34" s="89">
        <f>C34*D5/12*100%</f>
        <v>426.105763897198</v>
      </c>
      <c r="F34" s="89">
        <f t="shared" si="4"/>
        <v>40205.2843798238</v>
      </c>
      <c r="G34" s="96">
        <f>D9</f>
        <v>4684.03152986796</v>
      </c>
    </row>
    <row r="35" spans="2:7">
      <c r="B35" s="92">
        <v>16</v>
      </c>
      <c r="C35" s="93">
        <f t="shared" si="2"/>
        <v>40205.2843798238</v>
      </c>
      <c r="D35" s="95">
        <f t="shared" si="3"/>
        <v>4298.73088789465</v>
      </c>
      <c r="E35" s="89">
        <f>C35*D5/12*100%</f>
        <v>385.300641973312</v>
      </c>
      <c r="F35" s="89">
        <f t="shared" si="4"/>
        <v>35906.5534919292</v>
      </c>
      <c r="G35" s="96">
        <f>D9</f>
        <v>4684.03152986796</v>
      </c>
    </row>
    <row r="36" spans="2:7">
      <c r="B36" s="92">
        <v>17</v>
      </c>
      <c r="C36" s="93">
        <f t="shared" si="2"/>
        <v>35906.5534919292</v>
      </c>
      <c r="D36" s="95">
        <f t="shared" si="3"/>
        <v>4339.92705890364</v>
      </c>
      <c r="E36" s="89">
        <f>C36*D5/12*100%</f>
        <v>344.104470964321</v>
      </c>
      <c r="F36" s="89">
        <f t="shared" si="4"/>
        <v>31566.6264330256</v>
      </c>
      <c r="G36" s="96">
        <f>D9</f>
        <v>4684.03152986796</v>
      </c>
    </row>
    <row r="37" spans="2:7">
      <c r="B37" s="92">
        <v>18</v>
      </c>
      <c r="C37" s="93">
        <f t="shared" si="2"/>
        <v>31566.6264330256</v>
      </c>
      <c r="D37" s="95">
        <f t="shared" si="3"/>
        <v>4381.51802655146</v>
      </c>
      <c r="E37" s="89">
        <f>C37*D5/12*100%</f>
        <v>302.513503316495</v>
      </c>
      <c r="F37" s="89">
        <f t="shared" si="4"/>
        <v>27185.1084064741</v>
      </c>
      <c r="G37" s="96">
        <f>D9</f>
        <v>4684.03152986796</v>
      </c>
    </row>
    <row r="38" spans="2:7">
      <c r="B38" s="92">
        <v>19</v>
      </c>
      <c r="C38" s="93">
        <f t="shared" si="2"/>
        <v>27185.1084064741</v>
      </c>
      <c r="D38" s="95">
        <f t="shared" si="3"/>
        <v>4423.50757430591</v>
      </c>
      <c r="E38" s="89">
        <f>C38*D5/12*100%</f>
        <v>260.523955562043</v>
      </c>
      <c r="F38" s="89">
        <f t="shared" si="4"/>
        <v>22761.6008321682</v>
      </c>
      <c r="G38" s="96">
        <f>D9</f>
        <v>4684.03152986796</v>
      </c>
    </row>
    <row r="39" spans="2:7">
      <c r="B39" s="92">
        <v>20</v>
      </c>
      <c r="C39" s="93">
        <f t="shared" si="2"/>
        <v>22761.6008321682</v>
      </c>
      <c r="D39" s="95">
        <f t="shared" si="3"/>
        <v>4465.89952189301</v>
      </c>
      <c r="E39" s="89">
        <f>C39*D5/12*100%</f>
        <v>218.132007974945</v>
      </c>
      <c r="F39" s="89">
        <f t="shared" si="4"/>
        <v>18295.7013102752</v>
      </c>
      <c r="G39" s="96">
        <f>D9</f>
        <v>4684.03152986796</v>
      </c>
    </row>
    <row r="40" spans="2:7">
      <c r="B40" s="92">
        <v>21</v>
      </c>
      <c r="C40" s="93">
        <f t="shared" si="2"/>
        <v>18295.7013102752</v>
      </c>
      <c r="D40" s="95">
        <f t="shared" si="3"/>
        <v>4508.69772564449</v>
      </c>
      <c r="E40" s="89">
        <f>C40*D5/12*100%</f>
        <v>175.33380422347</v>
      </c>
      <c r="F40" s="89">
        <f t="shared" si="4"/>
        <v>13787.0035846307</v>
      </c>
      <c r="G40" s="96">
        <f>D9</f>
        <v>4684.03152986796</v>
      </c>
    </row>
    <row r="41" spans="2:7">
      <c r="B41" s="92">
        <v>22</v>
      </c>
      <c r="C41" s="93">
        <f t="shared" si="2"/>
        <v>13787.0035846307</v>
      </c>
      <c r="D41" s="95">
        <f t="shared" si="3"/>
        <v>4551.90607884858</v>
      </c>
      <c r="E41" s="89">
        <f>C41*D5/12*100%</f>
        <v>132.125451019377</v>
      </c>
      <c r="F41" s="89">
        <f t="shared" si="4"/>
        <v>9235.09750578211</v>
      </c>
      <c r="G41" s="96">
        <f>D9</f>
        <v>4684.03152986796</v>
      </c>
    </row>
    <row r="42" spans="2:7">
      <c r="B42" s="92">
        <v>23</v>
      </c>
      <c r="C42" s="93">
        <f t="shared" si="2"/>
        <v>9235.09750578211</v>
      </c>
      <c r="D42" s="95">
        <f t="shared" si="3"/>
        <v>4595.52851210421</v>
      </c>
      <c r="E42" s="89">
        <f>C42*D5/12*100%</f>
        <v>88.5030177637452</v>
      </c>
      <c r="F42" s="89">
        <f t="shared" si="4"/>
        <v>4639.56899367789</v>
      </c>
      <c r="G42" s="96">
        <f>D9</f>
        <v>4684.03152986796</v>
      </c>
    </row>
    <row r="43" ht="15.75" spans="2:7">
      <c r="B43" s="97">
        <v>24</v>
      </c>
      <c r="C43" s="98">
        <f t="shared" si="2"/>
        <v>4639.56899367789</v>
      </c>
      <c r="D43" s="99">
        <f t="shared" si="3"/>
        <v>4639.56899367854</v>
      </c>
      <c r="E43" s="98">
        <f>C43*D5/12*100%</f>
        <v>44.4625361894132</v>
      </c>
      <c r="F43" s="100">
        <f t="shared" si="4"/>
        <v>-6.50288711767644e-10</v>
      </c>
      <c r="G43" s="101">
        <f>D9</f>
        <v>4684.03152986796</v>
      </c>
    </row>
    <row r="44" ht="15.75" spans="2:7">
      <c r="B44" s="102" t="s">
        <v>15</v>
      </c>
      <c r="C44" s="103"/>
      <c r="D44" s="104">
        <f>SUM(D20:D43)</f>
        <v>100000.000000001</v>
      </c>
      <c r="E44" s="105">
        <f>SUM(E20:E43)</f>
        <v>12416.7567168303</v>
      </c>
      <c r="F44" s="54"/>
      <c r="G44" s="54"/>
    </row>
  </sheetData>
  <mergeCells count="3">
    <mergeCell ref="B1:G1"/>
    <mergeCell ref="B17:G17"/>
    <mergeCell ref="B44:C44"/>
  </mergeCells>
  <pageMargins left="0.75" right="0.75" top="1" bottom="1" header="0.511805555555556" footer="0.511805555555556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56"/>
  <sheetViews>
    <sheetView workbookViewId="0">
      <selection activeCell="J14" sqref="J14"/>
    </sheetView>
  </sheetViews>
  <sheetFormatPr defaultColWidth="9.14285714285714" defaultRowHeight="15"/>
  <cols>
    <col min="1" max="1" width="5" customWidth="1"/>
    <col min="2" max="2" width="19.4285714285714" customWidth="1"/>
    <col min="3" max="3" width="12.1428571428571" customWidth="1"/>
    <col min="4" max="4" width="13.2857142857143" customWidth="1"/>
    <col min="5" max="5" width="10.8571428571429" customWidth="1"/>
    <col min="6" max="6" width="13.2857142857143" customWidth="1"/>
    <col min="7" max="7" width="13.7142857142857" customWidth="1"/>
    <col min="10" max="10" width="12.8571428571429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ht="15.75" spans="2:7">
      <c r="B3" s="8" t="s">
        <v>1</v>
      </c>
      <c r="C3" s="5"/>
      <c r="D3" s="9">
        <v>100000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0.12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spans="2:7">
      <c r="B7" s="8" t="s">
        <v>3</v>
      </c>
      <c r="C7" s="5"/>
      <c r="D7" s="11">
        <v>36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2">
        <f>-PMT(D5/12,D7,D3,(0))</f>
        <v>3321.43098128512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8">
      <c r="B11" s="15" t="s">
        <v>5</v>
      </c>
      <c r="C11" s="5"/>
      <c r="D11" s="9">
        <v>0</v>
      </c>
      <c r="E11" s="7"/>
      <c r="F11" s="7"/>
      <c r="G11" s="16"/>
      <c r="H11" s="23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9">
        <f>-D11+D15</f>
        <v>119571.515326264</v>
      </c>
      <c r="E13" s="20"/>
      <c r="F13" s="20"/>
      <c r="G13" s="20"/>
    </row>
    <row r="14" spans="3:10">
      <c r="C14" s="5"/>
      <c r="D14" s="17"/>
      <c r="E14" s="18"/>
      <c r="F14" s="18"/>
      <c r="G14" s="18"/>
      <c r="J14" s="44"/>
    </row>
    <row r="15" ht="30.75" spans="2:7">
      <c r="B15" s="15" t="s">
        <v>7</v>
      </c>
      <c r="C15" s="5"/>
      <c r="D15" s="21">
        <f>D56+E56</f>
        <v>119571.515326264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24" t="s">
        <v>9</v>
      </c>
      <c r="C19" s="25" t="s">
        <v>10</v>
      </c>
      <c r="D19" s="26" t="s">
        <v>11</v>
      </c>
      <c r="E19" s="26" t="s">
        <v>12</v>
      </c>
      <c r="F19" s="26" t="s">
        <v>13</v>
      </c>
      <c r="G19" s="27" t="s">
        <v>14</v>
      </c>
    </row>
    <row r="20" spans="2:7">
      <c r="B20" s="55">
        <v>1</v>
      </c>
      <c r="C20" s="56">
        <f>D3</f>
        <v>100000</v>
      </c>
      <c r="D20" s="57">
        <f t="shared" ref="D20:D25" si="0">G20-E20</f>
        <v>2321.43098128512</v>
      </c>
      <c r="E20" s="56">
        <f>C20*D5/12*100%</f>
        <v>1000</v>
      </c>
      <c r="F20" s="56">
        <f t="shared" ref="F20:F25" si="1">C20-D20</f>
        <v>97678.5690187149</v>
      </c>
      <c r="G20" s="58">
        <f>D9</f>
        <v>3321.43098128512</v>
      </c>
    </row>
    <row r="21" spans="2:7">
      <c r="B21" s="59">
        <v>2</v>
      </c>
      <c r="C21" s="60">
        <f t="shared" ref="C21:C55" si="2">F20</f>
        <v>97678.5690187149</v>
      </c>
      <c r="D21" s="61">
        <f t="shared" si="0"/>
        <v>2344.64529109797</v>
      </c>
      <c r="E21" s="60">
        <f>C21*D5/12*100%</f>
        <v>976.785690187149</v>
      </c>
      <c r="F21" s="60">
        <f t="shared" si="1"/>
        <v>95333.9237276169</v>
      </c>
      <c r="G21" s="62">
        <f>D9</f>
        <v>3321.43098128512</v>
      </c>
    </row>
    <row r="22" spans="2:7">
      <c r="B22" s="59">
        <v>3</v>
      </c>
      <c r="C22" s="60">
        <f t="shared" si="2"/>
        <v>95333.9237276169</v>
      </c>
      <c r="D22" s="61">
        <f t="shared" si="0"/>
        <v>2368.09174400895</v>
      </c>
      <c r="E22" s="60">
        <f>C22*D5/12*100%</f>
        <v>953.339237276169</v>
      </c>
      <c r="F22" s="60">
        <f t="shared" si="1"/>
        <v>92965.831983608</v>
      </c>
      <c r="G22" s="62">
        <f>D9</f>
        <v>3321.43098128512</v>
      </c>
    </row>
    <row r="23" spans="2:7">
      <c r="B23" s="59">
        <v>4</v>
      </c>
      <c r="C23" s="60">
        <f t="shared" si="2"/>
        <v>92965.831983608</v>
      </c>
      <c r="D23" s="61">
        <f t="shared" si="0"/>
        <v>2391.77266144904</v>
      </c>
      <c r="E23" s="60">
        <f>C23*D5/12*100%</f>
        <v>929.65831983608</v>
      </c>
      <c r="F23" s="60">
        <f t="shared" si="1"/>
        <v>90574.0593221589</v>
      </c>
      <c r="G23" s="62">
        <f>D9</f>
        <v>3321.43098128512</v>
      </c>
    </row>
    <row r="24" spans="2:7">
      <c r="B24" s="59">
        <v>5</v>
      </c>
      <c r="C24" s="60">
        <f t="shared" si="2"/>
        <v>90574.0593221589</v>
      </c>
      <c r="D24" s="61">
        <f t="shared" si="0"/>
        <v>2415.69038806353</v>
      </c>
      <c r="E24" s="60">
        <f>C24*D5/12*100%</f>
        <v>905.740593221589</v>
      </c>
      <c r="F24" s="60">
        <f t="shared" si="1"/>
        <v>88158.3689340954</v>
      </c>
      <c r="G24" s="62">
        <f>D9</f>
        <v>3321.43098128512</v>
      </c>
    </row>
    <row r="25" spans="2:7">
      <c r="B25" s="63">
        <v>6</v>
      </c>
      <c r="C25" s="64">
        <f t="shared" si="2"/>
        <v>88158.3689340954</v>
      </c>
      <c r="D25" s="65">
        <f t="shared" si="0"/>
        <v>2439.84729194416</v>
      </c>
      <c r="E25" s="64">
        <f>C25*D5/12*100%</f>
        <v>881.583689340954</v>
      </c>
      <c r="F25" s="64">
        <f t="shared" si="1"/>
        <v>85718.5216421512</v>
      </c>
      <c r="G25" s="66">
        <f>D9</f>
        <v>3321.43098128512</v>
      </c>
    </row>
    <row r="26" spans="2:7">
      <c r="B26" s="63">
        <v>7</v>
      </c>
      <c r="C26" s="64">
        <f t="shared" si="2"/>
        <v>85718.5216421512</v>
      </c>
      <c r="D26" s="65">
        <f t="shared" ref="D26:D55" si="3">G26-E26</f>
        <v>2464.24576486361</v>
      </c>
      <c r="E26" s="64">
        <f>C26*D5/12*100%</f>
        <v>857.185216421512</v>
      </c>
      <c r="F26" s="64">
        <f t="shared" ref="F26:F55" si="4">C26-D26</f>
        <v>83254.2758772876</v>
      </c>
      <c r="G26" s="66">
        <f>D9</f>
        <v>3321.43098128512</v>
      </c>
    </row>
    <row r="27" spans="2:7">
      <c r="B27" s="63">
        <v>8</v>
      </c>
      <c r="C27" s="64">
        <f t="shared" si="2"/>
        <v>83254.2758772876</v>
      </c>
      <c r="D27" s="65">
        <f t="shared" si="3"/>
        <v>2488.88822251224</v>
      </c>
      <c r="E27" s="64">
        <f>C27*D5/12*100%</f>
        <v>832.542758772876</v>
      </c>
      <c r="F27" s="64">
        <f t="shared" si="4"/>
        <v>80765.3876547754</v>
      </c>
      <c r="G27" s="66">
        <f>D9</f>
        <v>3321.43098128512</v>
      </c>
    </row>
    <row r="28" spans="2:7">
      <c r="B28" s="63">
        <v>9</v>
      </c>
      <c r="C28" s="64">
        <f t="shared" si="2"/>
        <v>80765.3876547754</v>
      </c>
      <c r="D28" s="65">
        <f t="shared" si="3"/>
        <v>2513.77710473736</v>
      </c>
      <c r="E28" s="64">
        <f>C28*D5/12*100%</f>
        <v>807.653876547754</v>
      </c>
      <c r="F28" s="64">
        <f t="shared" si="4"/>
        <v>78251.610550038</v>
      </c>
      <c r="G28" s="66">
        <f>D9</f>
        <v>3321.43098128512</v>
      </c>
    </row>
    <row r="29" spans="2:7">
      <c r="B29" s="63">
        <v>10</v>
      </c>
      <c r="C29" s="64">
        <f t="shared" si="2"/>
        <v>78251.610550038</v>
      </c>
      <c r="D29" s="65">
        <f t="shared" si="3"/>
        <v>2538.91487578474</v>
      </c>
      <c r="E29" s="64">
        <f>C29*D5/12*100%</f>
        <v>782.51610550038</v>
      </c>
      <c r="F29" s="64">
        <f t="shared" si="4"/>
        <v>75712.6956742533</v>
      </c>
      <c r="G29" s="66">
        <f>D9</f>
        <v>3321.43098128512</v>
      </c>
    </row>
    <row r="30" spans="2:7">
      <c r="B30" s="63">
        <v>11</v>
      </c>
      <c r="C30" s="64">
        <f t="shared" si="2"/>
        <v>75712.6956742533</v>
      </c>
      <c r="D30" s="65">
        <f t="shared" si="3"/>
        <v>2564.30402454258</v>
      </c>
      <c r="E30" s="64">
        <f>C30*D5/12*100%</f>
        <v>757.126956742533</v>
      </c>
      <c r="F30" s="64">
        <f t="shared" si="4"/>
        <v>73148.3916497107</v>
      </c>
      <c r="G30" s="66">
        <f>D9</f>
        <v>3321.43098128512</v>
      </c>
    </row>
    <row r="31" spans="2:7">
      <c r="B31" s="63">
        <v>12</v>
      </c>
      <c r="C31" s="64">
        <f t="shared" si="2"/>
        <v>73148.3916497107</v>
      </c>
      <c r="D31" s="65">
        <f t="shared" si="3"/>
        <v>2589.94706478801</v>
      </c>
      <c r="E31" s="64">
        <f>C31*D5/12*100%</f>
        <v>731.483916497107</v>
      </c>
      <c r="F31" s="64">
        <f t="shared" si="4"/>
        <v>70558.4445849227</v>
      </c>
      <c r="G31" s="66">
        <f>D9</f>
        <v>3321.43098128512</v>
      </c>
    </row>
    <row r="32" spans="2:7">
      <c r="B32" s="63">
        <v>13</v>
      </c>
      <c r="C32" s="64">
        <f t="shared" si="2"/>
        <v>70558.4445849227</v>
      </c>
      <c r="D32" s="65">
        <f t="shared" si="3"/>
        <v>2615.84653543589</v>
      </c>
      <c r="E32" s="64">
        <f>C32*D5/12*100%</f>
        <v>705.584445849227</v>
      </c>
      <c r="F32" s="64">
        <f t="shared" si="4"/>
        <v>67942.5980494868</v>
      </c>
      <c r="G32" s="66">
        <f>D9</f>
        <v>3321.43098128512</v>
      </c>
    </row>
    <row r="33" spans="2:7">
      <c r="B33" s="63">
        <v>14</v>
      </c>
      <c r="C33" s="64">
        <f t="shared" si="2"/>
        <v>67942.5980494868</v>
      </c>
      <c r="D33" s="65">
        <f t="shared" si="3"/>
        <v>2642.00500079025</v>
      </c>
      <c r="E33" s="64">
        <f>C33*D5/12*100%</f>
        <v>679.425980494868</v>
      </c>
      <c r="F33" s="64">
        <f t="shared" si="4"/>
        <v>65300.5930486966</v>
      </c>
      <c r="G33" s="66">
        <f>D9</f>
        <v>3321.43098128512</v>
      </c>
    </row>
    <row r="34" spans="2:7">
      <c r="B34" s="63">
        <v>15</v>
      </c>
      <c r="C34" s="64">
        <f t="shared" si="2"/>
        <v>65300.5930486966</v>
      </c>
      <c r="D34" s="65">
        <f t="shared" si="3"/>
        <v>2668.42505079815</v>
      </c>
      <c r="E34" s="64">
        <f>C34*D5/12*100%</f>
        <v>653.005930486965</v>
      </c>
      <c r="F34" s="64">
        <f t="shared" si="4"/>
        <v>62632.1679978984</v>
      </c>
      <c r="G34" s="66">
        <f>D9</f>
        <v>3321.43098128512</v>
      </c>
    </row>
    <row r="35" spans="2:7">
      <c r="B35" s="63">
        <v>16</v>
      </c>
      <c r="C35" s="64">
        <f t="shared" si="2"/>
        <v>62632.1679978984</v>
      </c>
      <c r="D35" s="65">
        <f t="shared" si="3"/>
        <v>2695.10930130613</v>
      </c>
      <c r="E35" s="64">
        <f>C35*D5/12*100%</f>
        <v>626.321679978984</v>
      </c>
      <c r="F35" s="64">
        <f t="shared" si="4"/>
        <v>59937.0586965923</v>
      </c>
      <c r="G35" s="66">
        <f>D9</f>
        <v>3321.43098128512</v>
      </c>
    </row>
    <row r="36" spans="2:7">
      <c r="B36" s="63">
        <v>17</v>
      </c>
      <c r="C36" s="64">
        <f t="shared" si="2"/>
        <v>59937.0586965923</v>
      </c>
      <c r="D36" s="65">
        <f t="shared" si="3"/>
        <v>2722.06039431919</v>
      </c>
      <c r="E36" s="64">
        <f>C36*D5/12*100%</f>
        <v>599.370586965923</v>
      </c>
      <c r="F36" s="64">
        <f t="shared" si="4"/>
        <v>57214.9983022731</v>
      </c>
      <c r="G36" s="66">
        <f>D9</f>
        <v>3321.43098128512</v>
      </c>
    </row>
    <row r="37" spans="2:7">
      <c r="B37" s="63">
        <v>18</v>
      </c>
      <c r="C37" s="64">
        <f t="shared" si="2"/>
        <v>57214.9983022731</v>
      </c>
      <c r="D37" s="65">
        <f t="shared" si="3"/>
        <v>2749.28099826239</v>
      </c>
      <c r="E37" s="64">
        <f>C37*D5/12*100%</f>
        <v>572.149983022731</v>
      </c>
      <c r="F37" s="64">
        <f t="shared" si="4"/>
        <v>54465.7173040107</v>
      </c>
      <c r="G37" s="66">
        <f>D9</f>
        <v>3321.43098128512</v>
      </c>
    </row>
    <row r="38" spans="2:7">
      <c r="B38" s="63">
        <v>19</v>
      </c>
      <c r="C38" s="64">
        <f t="shared" si="2"/>
        <v>54465.7173040107</v>
      </c>
      <c r="D38" s="65">
        <f t="shared" si="3"/>
        <v>2776.77380824501</v>
      </c>
      <c r="E38" s="64">
        <f>C38*D5/12*100%</f>
        <v>544.657173040107</v>
      </c>
      <c r="F38" s="64">
        <f t="shared" si="4"/>
        <v>51688.9434957657</v>
      </c>
      <c r="G38" s="66">
        <f>D9</f>
        <v>3321.43098128512</v>
      </c>
    </row>
    <row r="39" spans="2:7">
      <c r="B39" s="63">
        <v>20</v>
      </c>
      <c r="C39" s="64">
        <f t="shared" si="2"/>
        <v>51688.9434957657</v>
      </c>
      <c r="D39" s="65">
        <f t="shared" si="3"/>
        <v>2804.54154632746</v>
      </c>
      <c r="E39" s="64">
        <f>C39*D5/12*100%</f>
        <v>516.889434957657</v>
      </c>
      <c r="F39" s="64">
        <f t="shared" si="4"/>
        <v>48884.4019494382</v>
      </c>
      <c r="G39" s="66">
        <f>D9</f>
        <v>3321.43098128512</v>
      </c>
    </row>
    <row r="40" spans="2:7">
      <c r="B40" s="63">
        <v>21</v>
      </c>
      <c r="C40" s="64">
        <f t="shared" si="2"/>
        <v>48884.4019494382</v>
      </c>
      <c r="D40" s="65">
        <f t="shared" si="3"/>
        <v>2832.58696179074</v>
      </c>
      <c r="E40" s="64">
        <f>C40*D5/12*100%</f>
        <v>488.844019494382</v>
      </c>
      <c r="F40" s="64">
        <f t="shared" si="4"/>
        <v>46051.8149876475</v>
      </c>
      <c r="G40" s="66">
        <f>D9</f>
        <v>3321.43098128512</v>
      </c>
    </row>
    <row r="41" spans="2:7">
      <c r="B41" s="63">
        <v>22</v>
      </c>
      <c r="C41" s="64">
        <f t="shared" si="2"/>
        <v>46051.8149876475</v>
      </c>
      <c r="D41" s="65">
        <f t="shared" si="3"/>
        <v>2860.91283140864</v>
      </c>
      <c r="E41" s="64">
        <f>C41*D5/12*100%</f>
        <v>460.518149876475</v>
      </c>
      <c r="F41" s="64">
        <f t="shared" si="4"/>
        <v>43190.9021562388</v>
      </c>
      <c r="G41" s="66">
        <f>D9</f>
        <v>3321.43098128512</v>
      </c>
    </row>
    <row r="42" spans="2:7">
      <c r="B42" s="63">
        <v>23</v>
      </c>
      <c r="C42" s="64">
        <f t="shared" si="2"/>
        <v>43190.9021562388</v>
      </c>
      <c r="D42" s="65">
        <f t="shared" si="3"/>
        <v>2889.52195972273</v>
      </c>
      <c r="E42" s="64">
        <f>C42*D5/12*100%</f>
        <v>431.909021562388</v>
      </c>
      <c r="F42" s="64">
        <f t="shared" si="4"/>
        <v>40301.3801965161</v>
      </c>
      <c r="G42" s="66">
        <f>D9</f>
        <v>3321.43098128512</v>
      </c>
    </row>
    <row r="43" spans="2:7">
      <c r="B43" s="63">
        <v>24</v>
      </c>
      <c r="C43" s="64">
        <f t="shared" si="2"/>
        <v>40301.3801965161</v>
      </c>
      <c r="D43" s="65">
        <f t="shared" si="3"/>
        <v>2918.41717931996</v>
      </c>
      <c r="E43" s="64">
        <f>C43*D5/12*100%</f>
        <v>403.013801965161</v>
      </c>
      <c r="F43" s="64">
        <f t="shared" si="4"/>
        <v>37382.9630171962</v>
      </c>
      <c r="G43" s="66">
        <f>D9</f>
        <v>3321.43098128512</v>
      </c>
    </row>
    <row r="44" spans="2:7">
      <c r="B44" s="63">
        <v>25</v>
      </c>
      <c r="C44" s="64">
        <f t="shared" si="2"/>
        <v>37382.9630171962</v>
      </c>
      <c r="D44" s="65">
        <f t="shared" si="3"/>
        <v>2947.60135111316</v>
      </c>
      <c r="E44" s="64">
        <f>C44*D5/12*100%</f>
        <v>373.829630171962</v>
      </c>
      <c r="F44" s="64">
        <f t="shared" si="4"/>
        <v>34435.361666083</v>
      </c>
      <c r="G44" s="66">
        <f>D9</f>
        <v>3321.43098128512</v>
      </c>
    </row>
    <row r="45" spans="2:7">
      <c r="B45" s="63">
        <v>26</v>
      </c>
      <c r="C45" s="64">
        <f t="shared" si="2"/>
        <v>34435.361666083</v>
      </c>
      <c r="D45" s="65">
        <f t="shared" si="3"/>
        <v>2977.07736462429</v>
      </c>
      <c r="E45" s="64">
        <f>C45*D5/12*100%</f>
        <v>344.35361666083</v>
      </c>
      <c r="F45" s="64">
        <f t="shared" si="4"/>
        <v>31458.2843014587</v>
      </c>
      <c r="G45" s="66">
        <f>D9</f>
        <v>3321.43098128512</v>
      </c>
    </row>
    <row r="46" spans="2:7">
      <c r="B46" s="63">
        <v>27</v>
      </c>
      <c r="C46" s="64">
        <f t="shared" si="2"/>
        <v>31458.2843014587</v>
      </c>
      <c r="D46" s="65">
        <f t="shared" si="3"/>
        <v>3006.84813827053</v>
      </c>
      <c r="E46" s="64">
        <f>C46*D5/12*100%</f>
        <v>314.582843014587</v>
      </c>
      <c r="F46" s="64">
        <f t="shared" si="4"/>
        <v>28451.4361631882</v>
      </c>
      <c r="G46" s="66">
        <f>D9</f>
        <v>3321.43098128512</v>
      </c>
    </row>
    <row r="47" spans="2:7">
      <c r="B47" s="63">
        <v>28</v>
      </c>
      <c r="C47" s="64">
        <f t="shared" si="2"/>
        <v>28451.4361631882</v>
      </c>
      <c r="D47" s="65">
        <f t="shared" si="3"/>
        <v>3036.91661965324</v>
      </c>
      <c r="E47" s="64">
        <f>C47*D5/12*100%</f>
        <v>284.514361631882</v>
      </c>
      <c r="F47" s="64">
        <f t="shared" si="4"/>
        <v>25414.5195435349</v>
      </c>
      <c r="G47" s="66">
        <f>D9</f>
        <v>3321.43098128512</v>
      </c>
    </row>
    <row r="48" spans="2:7">
      <c r="B48" s="63">
        <v>29</v>
      </c>
      <c r="C48" s="64">
        <f t="shared" si="2"/>
        <v>25414.5195435349</v>
      </c>
      <c r="D48" s="65">
        <f t="shared" si="3"/>
        <v>3067.28578584977</v>
      </c>
      <c r="E48" s="64">
        <f>C48*D5/12*100%</f>
        <v>254.145195435349</v>
      </c>
      <c r="F48" s="64">
        <f t="shared" si="4"/>
        <v>22347.2337576852</v>
      </c>
      <c r="G48" s="66">
        <f>D9</f>
        <v>3321.43098128512</v>
      </c>
    </row>
    <row r="49" spans="2:7">
      <c r="B49" s="63">
        <v>30</v>
      </c>
      <c r="C49" s="64">
        <f t="shared" si="2"/>
        <v>22347.2337576852</v>
      </c>
      <c r="D49" s="65">
        <f t="shared" si="3"/>
        <v>3097.95864370827</v>
      </c>
      <c r="E49" s="64">
        <f>C49*D5/12*100%</f>
        <v>223.472337576852</v>
      </c>
      <c r="F49" s="64">
        <f t="shared" si="4"/>
        <v>19249.2751139769</v>
      </c>
      <c r="G49" s="66">
        <f>D9</f>
        <v>3321.43098128512</v>
      </c>
    </row>
    <row r="50" spans="2:7">
      <c r="B50" s="63">
        <v>31</v>
      </c>
      <c r="C50" s="64">
        <f t="shared" si="2"/>
        <v>19249.2751139769</v>
      </c>
      <c r="D50" s="65">
        <f t="shared" si="3"/>
        <v>3128.93823014535</v>
      </c>
      <c r="E50" s="64">
        <f>C50*D5/12*100%</f>
        <v>192.492751139769</v>
      </c>
      <c r="F50" s="64">
        <f t="shared" si="4"/>
        <v>16120.3368838316</v>
      </c>
      <c r="G50" s="66">
        <f>D9</f>
        <v>3321.43098128512</v>
      </c>
    </row>
    <row r="51" spans="2:7">
      <c r="B51" s="63">
        <v>32</v>
      </c>
      <c r="C51" s="64">
        <f t="shared" si="2"/>
        <v>16120.3368838316</v>
      </c>
      <c r="D51" s="65">
        <f t="shared" si="3"/>
        <v>3160.2276124468</v>
      </c>
      <c r="E51" s="64">
        <f>C51*D5/12*100%</f>
        <v>161.203368838316</v>
      </c>
      <c r="F51" s="64">
        <f t="shared" si="4"/>
        <v>12960.1092713848</v>
      </c>
      <c r="G51" s="66">
        <f>D9</f>
        <v>3321.43098128512</v>
      </c>
    </row>
    <row r="52" spans="2:7">
      <c r="B52" s="63">
        <v>33</v>
      </c>
      <c r="C52" s="64">
        <f t="shared" si="2"/>
        <v>12960.1092713848</v>
      </c>
      <c r="D52" s="65">
        <f t="shared" si="3"/>
        <v>3191.82988857127</v>
      </c>
      <c r="E52" s="64">
        <f>C52*D5/12*100%</f>
        <v>129.601092713848</v>
      </c>
      <c r="F52" s="64">
        <f t="shared" si="4"/>
        <v>9768.27938281349</v>
      </c>
      <c r="G52" s="66">
        <f>D9</f>
        <v>3321.43098128512</v>
      </c>
    </row>
    <row r="53" spans="2:7">
      <c r="B53" s="63">
        <v>34</v>
      </c>
      <c r="C53" s="64">
        <f t="shared" si="2"/>
        <v>9768.27938281349</v>
      </c>
      <c r="D53" s="65">
        <f t="shared" si="3"/>
        <v>3223.74818745698</v>
      </c>
      <c r="E53" s="64">
        <f>C53*D5/12*100%</f>
        <v>97.6827938281349</v>
      </c>
      <c r="F53" s="64">
        <f t="shared" si="4"/>
        <v>6544.53119535651</v>
      </c>
      <c r="G53" s="66">
        <f>D9</f>
        <v>3321.43098128512</v>
      </c>
    </row>
    <row r="54" spans="2:7">
      <c r="B54" s="63">
        <v>35</v>
      </c>
      <c r="C54" s="64">
        <f t="shared" si="2"/>
        <v>6544.53119535651</v>
      </c>
      <c r="D54" s="65">
        <f t="shared" si="3"/>
        <v>3255.98566933155</v>
      </c>
      <c r="E54" s="64">
        <f>C54*D5/12*100%</f>
        <v>65.4453119535651</v>
      </c>
      <c r="F54" s="64">
        <f t="shared" si="4"/>
        <v>3288.54552602496</v>
      </c>
      <c r="G54" s="66">
        <f>D9</f>
        <v>3321.43098128512</v>
      </c>
    </row>
    <row r="55" ht="15.75" spans="2:7">
      <c r="B55" s="67">
        <v>36</v>
      </c>
      <c r="C55" s="68">
        <f t="shared" si="2"/>
        <v>3288.54552602496</v>
      </c>
      <c r="D55" s="69">
        <f t="shared" si="3"/>
        <v>3288.54552602487</v>
      </c>
      <c r="E55" s="68">
        <f>C55*D5/12*100%</f>
        <v>32.8854552602496</v>
      </c>
      <c r="F55" s="70">
        <f t="shared" si="4"/>
        <v>9.23137122299522e-11</v>
      </c>
      <c r="G55" s="71">
        <f>D9</f>
        <v>3321.43098128512</v>
      </c>
    </row>
    <row r="56" ht="15.75" spans="2:7">
      <c r="B56" s="72" t="s">
        <v>15</v>
      </c>
      <c r="C56" s="73"/>
      <c r="D56" s="74">
        <f>SUM(D20:D55)</f>
        <v>99999.9999999999</v>
      </c>
      <c r="E56" s="75">
        <f>SUM(E20:E55)</f>
        <v>19571.5153262643</v>
      </c>
      <c r="F56" s="54"/>
      <c r="G56" s="54"/>
    </row>
  </sheetData>
  <mergeCells count="3">
    <mergeCell ref="B1:G1"/>
    <mergeCell ref="B17:G17"/>
    <mergeCell ref="B56:C56"/>
  </mergeCells>
  <pageMargins left="0.75" right="0.75" top="1" bottom="1" header="0.511805555555556" footer="0.511805555555556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68"/>
  <sheetViews>
    <sheetView tabSelected="1" workbookViewId="0">
      <selection activeCell="K13" sqref="K13"/>
    </sheetView>
  </sheetViews>
  <sheetFormatPr defaultColWidth="9.14285714285714" defaultRowHeight="15"/>
  <cols>
    <col min="1" max="1" width="5.71428571428571" customWidth="1"/>
    <col min="2" max="2" width="18.7142857142857" customWidth="1"/>
    <col min="3" max="3" width="13.2857142857143" customWidth="1"/>
    <col min="4" max="4" width="12.5714285714286" customWidth="1"/>
    <col min="5" max="5" width="12.7142857142857" customWidth="1"/>
    <col min="6" max="6" width="13.2857142857143" customWidth="1"/>
    <col min="7" max="7" width="11.4285714285714" customWidth="1"/>
    <col min="11" max="11" width="14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ht="15.75" spans="2:7">
      <c r="B3" s="8" t="s">
        <v>1</v>
      </c>
      <c r="C3" s="5"/>
      <c r="D3" s="9">
        <v>100000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0.14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1">
        <v>48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2">
        <f>-PMT(D5/12,D7,D3,(0))</f>
        <v>2732.64764950468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11">
      <c r="B13" s="15" t="s">
        <v>6</v>
      </c>
      <c r="C13" s="5"/>
      <c r="D13" s="19">
        <f>-D11+D15</f>
        <v>131167.087176225</v>
      </c>
      <c r="E13" s="20"/>
      <c r="F13" s="20"/>
      <c r="G13" s="20"/>
      <c r="K13" s="44"/>
    </row>
    <row r="14" ht="15.75" spans="3:7">
      <c r="C14" s="5"/>
      <c r="D14" s="17"/>
      <c r="E14" s="18"/>
      <c r="F14" s="18"/>
      <c r="G14" s="18"/>
    </row>
    <row r="15" ht="45.75" spans="2:7">
      <c r="B15" s="15" t="s">
        <v>7</v>
      </c>
      <c r="C15" s="5"/>
      <c r="D15" s="21">
        <f>D68+E68</f>
        <v>131167.087176225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26.25" spans="2:7">
      <c r="B19" s="24" t="s">
        <v>9</v>
      </c>
      <c r="C19" s="25" t="s">
        <v>10</v>
      </c>
      <c r="D19" s="26" t="s">
        <v>11</v>
      </c>
      <c r="E19" s="26" t="s">
        <v>12</v>
      </c>
      <c r="F19" s="26" t="s">
        <v>13</v>
      </c>
      <c r="G19" s="27" t="s">
        <v>14</v>
      </c>
    </row>
    <row r="20" spans="2:7">
      <c r="B20" s="28">
        <v>1</v>
      </c>
      <c r="C20" s="29">
        <f>D3</f>
        <v>100000</v>
      </c>
      <c r="D20" s="30">
        <f t="shared" ref="D20:D55" si="0">G20-E20</f>
        <v>1565.98098283802</v>
      </c>
      <c r="E20" s="29">
        <f>C20*D5/12*100%</f>
        <v>1166.66666666667</v>
      </c>
      <c r="F20" s="29">
        <f t="shared" ref="F20:F55" si="1">C20-D20</f>
        <v>98434.019017162</v>
      </c>
      <c r="G20" s="31">
        <f>D9</f>
        <v>2732.64764950468</v>
      </c>
    </row>
    <row r="21" spans="2:7">
      <c r="B21" s="32">
        <v>2</v>
      </c>
      <c r="C21" s="33">
        <f t="shared" ref="C21:C67" si="2">F20</f>
        <v>98434.019017162</v>
      </c>
      <c r="D21" s="34">
        <f t="shared" si="0"/>
        <v>1584.25076097113</v>
      </c>
      <c r="E21" s="33">
        <f>C21*D5/12*100%</f>
        <v>1148.39688853356</v>
      </c>
      <c r="F21" s="33">
        <f t="shared" si="1"/>
        <v>96849.7682561909</v>
      </c>
      <c r="G21" s="35">
        <f>D9</f>
        <v>2732.64764950468</v>
      </c>
    </row>
    <row r="22" spans="2:7">
      <c r="B22" s="32">
        <v>3</v>
      </c>
      <c r="C22" s="33">
        <f t="shared" si="2"/>
        <v>96849.7682561909</v>
      </c>
      <c r="D22" s="34">
        <f t="shared" si="0"/>
        <v>1602.73368651579</v>
      </c>
      <c r="E22" s="33">
        <f>C22*D5/12*100%</f>
        <v>1129.91396298889</v>
      </c>
      <c r="F22" s="33">
        <f t="shared" si="1"/>
        <v>95247.0345696751</v>
      </c>
      <c r="G22" s="35">
        <f>D9</f>
        <v>2732.64764950468</v>
      </c>
    </row>
    <row r="23" spans="2:7">
      <c r="B23" s="32">
        <v>4</v>
      </c>
      <c r="C23" s="33">
        <f t="shared" si="2"/>
        <v>95247.0345696751</v>
      </c>
      <c r="D23" s="34">
        <f t="shared" si="0"/>
        <v>1621.43224619181</v>
      </c>
      <c r="E23" s="33">
        <f>C23*D5/12*100%</f>
        <v>1111.21540331288</v>
      </c>
      <c r="F23" s="33">
        <f t="shared" si="1"/>
        <v>93625.6023234833</v>
      </c>
      <c r="G23" s="35">
        <f>D9</f>
        <v>2732.64764950468</v>
      </c>
    </row>
    <row r="24" spans="2:7">
      <c r="B24" s="32">
        <v>5</v>
      </c>
      <c r="C24" s="33">
        <f t="shared" si="2"/>
        <v>93625.6023234833</v>
      </c>
      <c r="D24" s="34">
        <f t="shared" si="0"/>
        <v>1640.34895573071</v>
      </c>
      <c r="E24" s="33">
        <f>C24*D5/12*100%</f>
        <v>1092.29869377397</v>
      </c>
      <c r="F24" s="33">
        <f t="shared" si="1"/>
        <v>91985.2533677526</v>
      </c>
      <c r="G24" s="35">
        <f>D9</f>
        <v>2732.64764950468</v>
      </c>
    </row>
    <row r="25" spans="2:7">
      <c r="B25" s="36">
        <v>6</v>
      </c>
      <c r="C25" s="37">
        <f t="shared" si="2"/>
        <v>91985.2533677526</v>
      </c>
      <c r="D25" s="38">
        <f t="shared" si="0"/>
        <v>1659.48636021424</v>
      </c>
      <c r="E25" s="37">
        <f>C25*D5/12*100%</f>
        <v>1073.16128929045</v>
      </c>
      <c r="F25" s="37">
        <f t="shared" si="1"/>
        <v>90325.7670075383</v>
      </c>
      <c r="G25" s="39">
        <f>D9</f>
        <v>2732.64764950468</v>
      </c>
    </row>
    <row r="26" spans="2:7">
      <c r="B26" s="36">
        <v>7</v>
      </c>
      <c r="C26" s="37">
        <f t="shared" si="2"/>
        <v>90325.7670075383</v>
      </c>
      <c r="D26" s="38">
        <f t="shared" si="0"/>
        <v>1678.84703441674</v>
      </c>
      <c r="E26" s="37">
        <f>C26*D5/12*100%</f>
        <v>1053.80061508795</v>
      </c>
      <c r="F26" s="37">
        <f t="shared" si="1"/>
        <v>88646.9199731216</v>
      </c>
      <c r="G26" s="39">
        <f>D9</f>
        <v>2732.64764950468</v>
      </c>
    </row>
    <row r="27" spans="2:7">
      <c r="B27" s="36">
        <v>8</v>
      </c>
      <c r="C27" s="37">
        <f t="shared" si="2"/>
        <v>88646.9199731216</v>
      </c>
      <c r="D27" s="38">
        <f t="shared" si="0"/>
        <v>1698.4335831516</v>
      </c>
      <c r="E27" s="37">
        <f>C27*D5/12*100%</f>
        <v>1034.21406635309</v>
      </c>
      <c r="F27" s="37">
        <f t="shared" si="1"/>
        <v>86948.48638997</v>
      </c>
      <c r="G27" s="39">
        <f>D9</f>
        <v>2732.64764950468</v>
      </c>
    </row>
    <row r="28" spans="2:7">
      <c r="B28" s="36">
        <v>9</v>
      </c>
      <c r="C28" s="37">
        <f t="shared" si="2"/>
        <v>86948.48638997</v>
      </c>
      <c r="D28" s="38">
        <f t="shared" si="0"/>
        <v>1718.2486416217</v>
      </c>
      <c r="E28" s="37">
        <f>C28*D5/12*100%</f>
        <v>1014.39900788298</v>
      </c>
      <c r="F28" s="37">
        <f t="shared" si="1"/>
        <v>85230.2377483483</v>
      </c>
      <c r="G28" s="39">
        <f>D9</f>
        <v>2732.64764950468</v>
      </c>
    </row>
    <row r="29" spans="2:7">
      <c r="B29" s="36">
        <v>10</v>
      </c>
      <c r="C29" s="37">
        <f t="shared" si="2"/>
        <v>85230.2377483483</v>
      </c>
      <c r="D29" s="38">
        <f t="shared" si="0"/>
        <v>1738.29487577395</v>
      </c>
      <c r="E29" s="37">
        <f>C29*D5/12*100%</f>
        <v>994.35277373073</v>
      </c>
      <c r="F29" s="37">
        <f t="shared" si="1"/>
        <v>83491.9428725743</v>
      </c>
      <c r="G29" s="39">
        <f>D9</f>
        <v>2732.64764950468</v>
      </c>
    </row>
    <row r="30" spans="2:7">
      <c r="B30" s="36">
        <v>11</v>
      </c>
      <c r="C30" s="37">
        <f t="shared" si="2"/>
        <v>83491.9428725743</v>
      </c>
      <c r="D30" s="38">
        <f t="shared" si="0"/>
        <v>1758.57498265798</v>
      </c>
      <c r="E30" s="37">
        <f>C30*D5/12*100%</f>
        <v>974.072666846701</v>
      </c>
      <c r="F30" s="37">
        <f t="shared" si="1"/>
        <v>81733.3678899164</v>
      </c>
      <c r="G30" s="39">
        <f>D9</f>
        <v>2732.64764950468</v>
      </c>
    </row>
    <row r="31" spans="2:7">
      <c r="B31" s="36">
        <v>12</v>
      </c>
      <c r="C31" s="37">
        <f t="shared" si="2"/>
        <v>81733.3678899164</v>
      </c>
      <c r="D31" s="38">
        <f t="shared" si="0"/>
        <v>1779.09169078899</v>
      </c>
      <c r="E31" s="37">
        <f>C31*D5/12*100%</f>
        <v>953.555958715691</v>
      </c>
      <c r="F31" s="37">
        <f t="shared" si="1"/>
        <v>79954.2761991274</v>
      </c>
      <c r="G31" s="39">
        <f>D9</f>
        <v>2732.64764950468</v>
      </c>
    </row>
    <row r="32" spans="2:7">
      <c r="B32" s="36">
        <v>13</v>
      </c>
      <c r="C32" s="37">
        <f t="shared" si="2"/>
        <v>79954.2761991274</v>
      </c>
      <c r="D32" s="38">
        <f t="shared" si="0"/>
        <v>1799.84776051486</v>
      </c>
      <c r="E32" s="37">
        <f>C32*D5/12*100%</f>
        <v>932.799888989819</v>
      </c>
      <c r="F32" s="37">
        <f t="shared" si="1"/>
        <v>78154.4284386125</v>
      </c>
      <c r="G32" s="39">
        <f>D9</f>
        <v>2732.64764950468</v>
      </c>
    </row>
    <row r="33" spans="2:7">
      <c r="B33" s="36">
        <v>14</v>
      </c>
      <c r="C33" s="37">
        <f t="shared" si="2"/>
        <v>78154.4284386125</v>
      </c>
      <c r="D33" s="38">
        <f t="shared" si="0"/>
        <v>1820.84598438754</v>
      </c>
      <c r="E33" s="37">
        <f>C33*D5/12*100%</f>
        <v>911.801665117146</v>
      </c>
      <c r="F33" s="37">
        <f t="shared" si="1"/>
        <v>76333.582454225</v>
      </c>
      <c r="G33" s="39">
        <f>D9</f>
        <v>2732.64764950468</v>
      </c>
    </row>
    <row r="34" spans="2:7">
      <c r="B34" s="36">
        <v>15</v>
      </c>
      <c r="C34" s="37">
        <f t="shared" si="2"/>
        <v>76333.582454225</v>
      </c>
      <c r="D34" s="38">
        <f t="shared" si="0"/>
        <v>1842.08918753872</v>
      </c>
      <c r="E34" s="37">
        <f>C34*D5/12*100%</f>
        <v>890.558461965958</v>
      </c>
      <c r="F34" s="37">
        <f t="shared" si="1"/>
        <v>74491.4932666862</v>
      </c>
      <c r="G34" s="39">
        <f>D9</f>
        <v>2732.64764950468</v>
      </c>
    </row>
    <row r="35" spans="2:7">
      <c r="B35" s="36">
        <v>16</v>
      </c>
      <c r="C35" s="37">
        <f t="shared" si="2"/>
        <v>74491.4932666862</v>
      </c>
      <c r="D35" s="38">
        <f t="shared" si="0"/>
        <v>1863.58022806001</v>
      </c>
      <c r="E35" s="37">
        <f>C35*D5/12*100%</f>
        <v>869.067421444673</v>
      </c>
      <c r="F35" s="37">
        <f t="shared" si="1"/>
        <v>72627.9130386262</v>
      </c>
      <c r="G35" s="39">
        <f>D9</f>
        <v>2732.64764950468</v>
      </c>
    </row>
    <row r="36" spans="2:7">
      <c r="B36" s="36">
        <v>17</v>
      </c>
      <c r="C36" s="37">
        <f t="shared" si="2"/>
        <v>72627.9130386262</v>
      </c>
      <c r="D36" s="38">
        <f t="shared" si="0"/>
        <v>1885.32199738738</v>
      </c>
      <c r="E36" s="37">
        <f>C36*D5/12*100%</f>
        <v>847.325652117306</v>
      </c>
      <c r="F36" s="37">
        <f t="shared" si="1"/>
        <v>70742.5910412389</v>
      </c>
      <c r="G36" s="39">
        <f>D9</f>
        <v>2732.64764950468</v>
      </c>
    </row>
    <row r="37" spans="2:7">
      <c r="B37" s="36">
        <v>18</v>
      </c>
      <c r="C37" s="37">
        <f t="shared" si="2"/>
        <v>70742.5910412389</v>
      </c>
      <c r="D37" s="38">
        <f t="shared" si="0"/>
        <v>1907.31742069023</v>
      </c>
      <c r="E37" s="37">
        <f>C37*D5/12*100%</f>
        <v>825.330228814454</v>
      </c>
      <c r="F37" s="37">
        <f t="shared" si="1"/>
        <v>68835.2736205486</v>
      </c>
      <c r="G37" s="39">
        <f>D9</f>
        <v>2732.64764950468</v>
      </c>
    </row>
    <row r="38" spans="2:7">
      <c r="B38" s="36">
        <v>19</v>
      </c>
      <c r="C38" s="37">
        <f t="shared" si="2"/>
        <v>68835.2736205486</v>
      </c>
      <c r="D38" s="38">
        <f t="shared" si="0"/>
        <v>1929.56945726495</v>
      </c>
      <c r="E38" s="37">
        <f>C38*D5/12*100%</f>
        <v>803.078192239734</v>
      </c>
      <c r="F38" s="37">
        <f t="shared" si="1"/>
        <v>66905.7041632837</v>
      </c>
      <c r="G38" s="39">
        <f>D9</f>
        <v>2732.64764950468</v>
      </c>
    </row>
    <row r="39" spans="2:7">
      <c r="B39" s="36">
        <v>20</v>
      </c>
      <c r="C39" s="37">
        <f t="shared" si="2"/>
        <v>66905.7041632837</v>
      </c>
      <c r="D39" s="38">
        <f t="shared" si="0"/>
        <v>1952.08110093304</v>
      </c>
      <c r="E39" s="37">
        <f>C39*D5/12*100%</f>
        <v>780.566548571643</v>
      </c>
      <c r="F39" s="37">
        <f t="shared" si="1"/>
        <v>64953.6230623506</v>
      </c>
      <c r="G39" s="39">
        <f>D9</f>
        <v>2732.64764950468</v>
      </c>
    </row>
    <row r="40" spans="2:7">
      <c r="B40" s="36">
        <v>21</v>
      </c>
      <c r="C40" s="37">
        <f t="shared" si="2"/>
        <v>64953.6230623506</v>
      </c>
      <c r="D40" s="38">
        <f t="shared" si="0"/>
        <v>1974.85538044393</v>
      </c>
      <c r="E40" s="37">
        <f>C40*D5/12*100%</f>
        <v>757.792269060757</v>
      </c>
      <c r="F40" s="37">
        <f t="shared" si="1"/>
        <v>62978.7676819067</v>
      </c>
      <c r="G40" s="39">
        <f>D9</f>
        <v>2732.64764950468</v>
      </c>
    </row>
    <row r="41" spans="2:7">
      <c r="B41" s="36">
        <v>22</v>
      </c>
      <c r="C41" s="37">
        <f t="shared" si="2"/>
        <v>62978.7676819067</v>
      </c>
      <c r="D41" s="38">
        <f t="shared" si="0"/>
        <v>1997.89535988244</v>
      </c>
      <c r="E41" s="37">
        <f>C41*D5/12*100%</f>
        <v>734.752289622245</v>
      </c>
      <c r="F41" s="37">
        <f t="shared" si="1"/>
        <v>60980.8723220243</v>
      </c>
      <c r="G41" s="39">
        <f>D9</f>
        <v>2732.64764950468</v>
      </c>
    </row>
    <row r="42" spans="2:7">
      <c r="B42" s="36">
        <v>23</v>
      </c>
      <c r="C42" s="37">
        <f t="shared" si="2"/>
        <v>60980.8723220243</v>
      </c>
      <c r="D42" s="38">
        <f t="shared" si="0"/>
        <v>2021.20413908107</v>
      </c>
      <c r="E42" s="37">
        <f>C42*D5/12*100%</f>
        <v>711.443510423617</v>
      </c>
      <c r="F42" s="37">
        <f t="shared" si="1"/>
        <v>58959.6681829432</v>
      </c>
      <c r="G42" s="39">
        <f>D9</f>
        <v>2732.64764950468</v>
      </c>
    </row>
    <row r="43" spans="2:7">
      <c r="B43" s="36">
        <v>24</v>
      </c>
      <c r="C43" s="37">
        <f t="shared" si="2"/>
        <v>58959.6681829432</v>
      </c>
      <c r="D43" s="38">
        <f t="shared" si="0"/>
        <v>2044.78485403701</v>
      </c>
      <c r="E43" s="37">
        <f>C43*D5/12*100%</f>
        <v>687.862795467671</v>
      </c>
      <c r="F43" s="37">
        <f t="shared" si="1"/>
        <v>56914.8833289062</v>
      </c>
      <c r="G43" s="39">
        <f>D9</f>
        <v>2732.64764950468</v>
      </c>
    </row>
    <row r="44" spans="2:7">
      <c r="B44" s="36">
        <v>25</v>
      </c>
      <c r="C44" s="37">
        <f t="shared" si="2"/>
        <v>56914.8833289062</v>
      </c>
      <c r="D44" s="38">
        <f t="shared" si="0"/>
        <v>2068.64067733411</v>
      </c>
      <c r="E44" s="37">
        <f>C44*D5/12*100%</f>
        <v>664.006972170572</v>
      </c>
      <c r="F44" s="37">
        <f t="shared" si="1"/>
        <v>54846.2426515721</v>
      </c>
      <c r="G44" s="39">
        <f>D9</f>
        <v>2732.64764950468</v>
      </c>
    </row>
    <row r="45" spans="2:7">
      <c r="B45" s="36">
        <v>26</v>
      </c>
      <c r="C45" s="37">
        <f t="shared" si="2"/>
        <v>54846.2426515721</v>
      </c>
      <c r="D45" s="38">
        <f t="shared" si="0"/>
        <v>2092.77481856968</v>
      </c>
      <c r="E45" s="37">
        <f>C45*D5/12*100%</f>
        <v>639.872830935008</v>
      </c>
      <c r="F45" s="37">
        <f t="shared" si="1"/>
        <v>52753.4678330024</v>
      </c>
      <c r="G45" s="39">
        <f>D9</f>
        <v>2732.64764950468</v>
      </c>
    </row>
    <row r="46" spans="2:7">
      <c r="B46" s="36">
        <v>27</v>
      </c>
      <c r="C46" s="37">
        <f t="shared" si="2"/>
        <v>52753.4678330024</v>
      </c>
      <c r="D46" s="38">
        <f t="shared" si="0"/>
        <v>2117.19052478632</v>
      </c>
      <c r="E46" s="37">
        <f>C46*D5/12*100%</f>
        <v>615.457124718362</v>
      </c>
      <c r="F46" s="37">
        <f t="shared" si="1"/>
        <v>50636.2773082161</v>
      </c>
      <c r="G46" s="39">
        <f>D9</f>
        <v>2732.64764950468</v>
      </c>
    </row>
    <row r="47" spans="2:7">
      <c r="B47" s="36">
        <v>28</v>
      </c>
      <c r="C47" s="37">
        <f t="shared" si="2"/>
        <v>50636.2773082161</v>
      </c>
      <c r="D47" s="38">
        <f t="shared" si="0"/>
        <v>2141.89108090883</v>
      </c>
      <c r="E47" s="37">
        <f>C47*D5/12*100%</f>
        <v>590.756568595855</v>
      </c>
      <c r="F47" s="37">
        <f t="shared" si="1"/>
        <v>48494.3862273073</v>
      </c>
      <c r="G47" s="39">
        <f>D9</f>
        <v>2732.64764950468</v>
      </c>
    </row>
    <row r="48" spans="2:7">
      <c r="B48" s="36">
        <v>29</v>
      </c>
      <c r="C48" s="37">
        <f t="shared" si="2"/>
        <v>48494.3862273073</v>
      </c>
      <c r="D48" s="38">
        <f t="shared" si="0"/>
        <v>2166.8798101861</v>
      </c>
      <c r="E48" s="37">
        <f>C48*D5/12*100%</f>
        <v>565.767839318585</v>
      </c>
      <c r="F48" s="37">
        <f t="shared" si="1"/>
        <v>46327.5064171212</v>
      </c>
      <c r="G48" s="39">
        <f>D9</f>
        <v>2732.64764950468</v>
      </c>
    </row>
    <row r="49" spans="2:7">
      <c r="B49" s="36">
        <v>30</v>
      </c>
      <c r="C49" s="37">
        <f t="shared" si="2"/>
        <v>46327.5064171212</v>
      </c>
      <c r="D49" s="38">
        <f t="shared" si="0"/>
        <v>2192.16007463827</v>
      </c>
      <c r="E49" s="37">
        <f>C49*D5/12*100%</f>
        <v>540.487574866414</v>
      </c>
      <c r="F49" s="37">
        <f t="shared" si="1"/>
        <v>44135.3463424829</v>
      </c>
      <c r="G49" s="39">
        <f>D9</f>
        <v>2732.64764950468</v>
      </c>
    </row>
    <row r="50" spans="2:7">
      <c r="B50" s="36">
        <v>31</v>
      </c>
      <c r="C50" s="37">
        <f t="shared" si="2"/>
        <v>44135.3463424829</v>
      </c>
      <c r="D50" s="38">
        <f t="shared" si="0"/>
        <v>2217.73527550905</v>
      </c>
      <c r="E50" s="37">
        <f>C50*D5/12*100%</f>
        <v>514.912373995634</v>
      </c>
      <c r="F50" s="37">
        <f t="shared" si="1"/>
        <v>41917.6110669739</v>
      </c>
      <c r="G50" s="39">
        <f>D9</f>
        <v>2732.64764950468</v>
      </c>
    </row>
    <row r="51" spans="2:7">
      <c r="B51" s="36">
        <v>32</v>
      </c>
      <c r="C51" s="37">
        <f t="shared" si="2"/>
        <v>41917.6110669739</v>
      </c>
      <c r="D51" s="38">
        <f t="shared" si="0"/>
        <v>2243.60885372332</v>
      </c>
      <c r="E51" s="37">
        <f>C51*D5/12*100%</f>
        <v>489.038795781362</v>
      </c>
      <c r="F51" s="37">
        <f t="shared" si="1"/>
        <v>39674.0022132505</v>
      </c>
      <c r="G51" s="39">
        <f>D9</f>
        <v>2732.64764950468</v>
      </c>
    </row>
    <row r="52" spans="2:7">
      <c r="B52" s="36">
        <v>33</v>
      </c>
      <c r="C52" s="37">
        <f t="shared" si="2"/>
        <v>39674.0022132505</v>
      </c>
      <c r="D52" s="38">
        <f t="shared" si="0"/>
        <v>2269.78429035009</v>
      </c>
      <c r="E52" s="37">
        <f>C52*D5/12*100%</f>
        <v>462.86335915459</v>
      </c>
      <c r="F52" s="37">
        <f t="shared" si="1"/>
        <v>37404.2179229004</v>
      </c>
      <c r="G52" s="39">
        <f>D9</f>
        <v>2732.64764950468</v>
      </c>
    </row>
    <row r="53" spans="2:7">
      <c r="B53" s="36">
        <v>34</v>
      </c>
      <c r="C53" s="37">
        <f t="shared" si="2"/>
        <v>37404.2179229004</v>
      </c>
      <c r="D53" s="38">
        <f t="shared" si="0"/>
        <v>2296.26510707084</v>
      </c>
      <c r="E53" s="37">
        <f>C53*D5/12*100%</f>
        <v>436.382542433839</v>
      </c>
      <c r="F53" s="37">
        <f t="shared" si="1"/>
        <v>35107.9528158296</v>
      </c>
      <c r="G53" s="39">
        <f>D9</f>
        <v>2732.64764950468</v>
      </c>
    </row>
    <row r="54" spans="2:7">
      <c r="B54" s="36">
        <v>35</v>
      </c>
      <c r="C54" s="37">
        <f t="shared" si="2"/>
        <v>35107.9528158296</v>
      </c>
      <c r="D54" s="38">
        <f t="shared" si="0"/>
        <v>2323.05486665334</v>
      </c>
      <c r="E54" s="37">
        <f>C54*D5/12*100%</f>
        <v>409.592782851345</v>
      </c>
      <c r="F54" s="37">
        <f t="shared" si="1"/>
        <v>32784.8979491763</v>
      </c>
      <c r="G54" s="39">
        <f>D9</f>
        <v>2732.64764950468</v>
      </c>
    </row>
    <row r="55" spans="2:7">
      <c r="B55" s="40">
        <v>36</v>
      </c>
      <c r="C55" s="41">
        <f t="shared" si="2"/>
        <v>32784.8979491763</v>
      </c>
      <c r="D55" s="42">
        <f t="shared" si="0"/>
        <v>2350.15717343096</v>
      </c>
      <c r="E55" s="41">
        <f>C55*D5/12*100%</f>
        <v>382.490476073723</v>
      </c>
      <c r="F55" s="41">
        <f t="shared" si="1"/>
        <v>30434.7407757453</v>
      </c>
      <c r="G55" s="43">
        <f>D9</f>
        <v>2732.64764950468</v>
      </c>
    </row>
    <row r="56" spans="2:7">
      <c r="B56" s="40">
        <v>37</v>
      </c>
      <c r="C56" s="37">
        <f t="shared" si="2"/>
        <v>30434.7407757453</v>
      </c>
      <c r="D56" s="42">
        <f t="shared" ref="D56:D67" si="3">G56-E56</f>
        <v>2377.57567378765</v>
      </c>
      <c r="E56" s="41">
        <f>C56*D5/12*100%</f>
        <v>355.071975717029</v>
      </c>
      <c r="F56" s="41">
        <f t="shared" ref="F56:F67" si="4">C56-D56</f>
        <v>28057.1651019577</v>
      </c>
      <c r="G56" s="43">
        <f>D9</f>
        <v>2732.64764950468</v>
      </c>
    </row>
    <row r="57" spans="2:7">
      <c r="B57" s="40">
        <v>38</v>
      </c>
      <c r="C57" s="37">
        <f t="shared" si="2"/>
        <v>28057.1651019577</v>
      </c>
      <c r="D57" s="42">
        <f t="shared" si="3"/>
        <v>2405.31405664851</v>
      </c>
      <c r="E57" s="41">
        <f>C57*D5/12*100%</f>
        <v>327.333592856173</v>
      </c>
      <c r="F57" s="41">
        <f t="shared" si="4"/>
        <v>25651.8510453091</v>
      </c>
      <c r="G57" s="43">
        <f>D9</f>
        <v>2732.64764950468</v>
      </c>
    </row>
    <row r="58" spans="2:7">
      <c r="B58" s="40">
        <v>39</v>
      </c>
      <c r="C58" s="37">
        <f t="shared" si="2"/>
        <v>25651.8510453091</v>
      </c>
      <c r="D58" s="42">
        <f t="shared" si="3"/>
        <v>2433.37605397608</v>
      </c>
      <c r="E58" s="41">
        <f>C58*D5/12*100%</f>
        <v>299.271595528607</v>
      </c>
      <c r="F58" s="41">
        <f t="shared" si="4"/>
        <v>23218.4749913331</v>
      </c>
      <c r="G58" s="43">
        <f>D9</f>
        <v>2732.64764950468</v>
      </c>
    </row>
    <row r="59" spans="2:7">
      <c r="B59" s="40">
        <v>40</v>
      </c>
      <c r="C59" s="37">
        <f t="shared" si="2"/>
        <v>23218.4749913331</v>
      </c>
      <c r="D59" s="42">
        <f t="shared" si="3"/>
        <v>2461.76544127246</v>
      </c>
      <c r="E59" s="41">
        <f>C59*D5/12*100%</f>
        <v>270.882208232219</v>
      </c>
      <c r="F59" s="41">
        <f t="shared" si="4"/>
        <v>20756.7095500606</v>
      </c>
      <c r="G59" s="43">
        <f>D9</f>
        <v>2732.64764950468</v>
      </c>
    </row>
    <row r="60" spans="2:7">
      <c r="B60" s="40">
        <v>41</v>
      </c>
      <c r="C60" s="37">
        <f t="shared" si="2"/>
        <v>20756.7095500606</v>
      </c>
      <c r="D60" s="42">
        <f t="shared" si="3"/>
        <v>2490.48603808731</v>
      </c>
      <c r="E60" s="41">
        <f>C60*D5/12*100%</f>
        <v>242.161611417374</v>
      </c>
      <c r="F60" s="41">
        <f t="shared" si="4"/>
        <v>18266.2235119733</v>
      </c>
      <c r="G60" s="43">
        <f>D9</f>
        <v>2732.64764950468</v>
      </c>
    </row>
    <row r="61" spans="2:7">
      <c r="B61" s="40">
        <v>42</v>
      </c>
      <c r="C61" s="37">
        <f t="shared" si="2"/>
        <v>18266.2235119733</v>
      </c>
      <c r="D61" s="42">
        <f t="shared" si="3"/>
        <v>2519.54170853166</v>
      </c>
      <c r="E61" s="41">
        <f>C61*D5/12*100%</f>
        <v>213.105940973022</v>
      </c>
      <c r="F61" s="41">
        <f t="shared" si="4"/>
        <v>15746.6818034416</v>
      </c>
      <c r="G61" s="43">
        <f>D9</f>
        <v>2732.64764950468</v>
      </c>
    </row>
    <row r="62" spans="2:7">
      <c r="B62" s="40">
        <v>43</v>
      </c>
      <c r="C62" s="37">
        <f t="shared" si="2"/>
        <v>15746.6818034416</v>
      </c>
      <c r="D62" s="42">
        <f t="shared" si="3"/>
        <v>2548.93636179786</v>
      </c>
      <c r="E62" s="41">
        <f>C62*D5/12*100%</f>
        <v>183.711287706819</v>
      </c>
      <c r="F62" s="41">
        <f t="shared" si="4"/>
        <v>13197.7454416438</v>
      </c>
      <c r="G62" s="43">
        <f>D9</f>
        <v>2732.64764950468</v>
      </c>
    </row>
    <row r="63" spans="2:7">
      <c r="B63" s="40">
        <v>44</v>
      </c>
      <c r="C63" s="37">
        <f t="shared" si="2"/>
        <v>13197.7454416438</v>
      </c>
      <c r="D63" s="42">
        <f t="shared" si="3"/>
        <v>2578.67395268551</v>
      </c>
      <c r="E63" s="41">
        <f>C63*D5/12*100%</f>
        <v>153.973696819177</v>
      </c>
      <c r="F63" s="41">
        <f t="shared" si="4"/>
        <v>10619.0714889583</v>
      </c>
      <c r="G63" s="43">
        <f>D9</f>
        <v>2732.64764950468</v>
      </c>
    </row>
    <row r="64" spans="2:7">
      <c r="B64" s="40">
        <v>45</v>
      </c>
      <c r="C64" s="37">
        <f t="shared" si="2"/>
        <v>10619.0714889583</v>
      </c>
      <c r="D64" s="42">
        <f t="shared" si="3"/>
        <v>2608.7584821335</v>
      </c>
      <c r="E64" s="41">
        <f>C64*D5/12*100%</f>
        <v>123.88916737118</v>
      </c>
      <c r="F64" s="41">
        <f t="shared" si="4"/>
        <v>8010.31300682476</v>
      </c>
      <c r="G64" s="43">
        <f>D9</f>
        <v>2732.64764950468</v>
      </c>
    </row>
    <row r="65" spans="2:7">
      <c r="B65" s="40">
        <v>46</v>
      </c>
      <c r="C65" s="37">
        <f t="shared" si="2"/>
        <v>8010.31300682476</v>
      </c>
      <c r="D65" s="42">
        <f t="shared" si="3"/>
        <v>2639.19399775839</v>
      </c>
      <c r="E65" s="41">
        <f>C65*D5/12*100%</f>
        <v>93.4536517462889</v>
      </c>
      <c r="F65" s="41">
        <f t="shared" si="4"/>
        <v>5371.11900906637</v>
      </c>
      <c r="G65" s="43">
        <f>D9</f>
        <v>2732.64764950468</v>
      </c>
    </row>
    <row r="66" spans="2:7">
      <c r="B66" s="40">
        <v>47</v>
      </c>
      <c r="C66" s="37">
        <f t="shared" si="2"/>
        <v>5371.11900906637</v>
      </c>
      <c r="D66" s="42">
        <f t="shared" si="3"/>
        <v>2669.98459439891</v>
      </c>
      <c r="E66" s="41">
        <f>C66*D5/12*100%</f>
        <v>62.6630551057743</v>
      </c>
      <c r="F66" s="41">
        <f t="shared" si="4"/>
        <v>2701.13441466746</v>
      </c>
      <c r="G66" s="43">
        <f>D9</f>
        <v>2732.64764950468</v>
      </c>
    </row>
    <row r="67" ht="15.75" spans="2:7">
      <c r="B67" s="45">
        <v>48</v>
      </c>
      <c r="C67" s="46">
        <f t="shared" si="2"/>
        <v>2701.13441466746</v>
      </c>
      <c r="D67" s="47">
        <f t="shared" si="3"/>
        <v>2701.1344146669</v>
      </c>
      <c r="E67" s="46">
        <f>C67*D5/12*100%</f>
        <v>31.513234837787</v>
      </c>
      <c r="F67" s="48">
        <f t="shared" si="4"/>
        <v>5.63431967748329e-10</v>
      </c>
      <c r="G67" s="49">
        <f>D9</f>
        <v>2732.64764950468</v>
      </c>
    </row>
    <row r="68" ht="15.75" spans="2:7">
      <c r="B68" s="50" t="s">
        <v>15</v>
      </c>
      <c r="C68" s="51"/>
      <c r="D68" s="52">
        <f>SUM(D20:D67)</f>
        <v>99999.9999999995</v>
      </c>
      <c r="E68" s="53">
        <f>SUM(E20:E67)</f>
        <v>31167.0871762253</v>
      </c>
      <c r="F68" s="54"/>
      <c r="G68" s="54"/>
    </row>
  </sheetData>
  <mergeCells count="3">
    <mergeCell ref="B1:G1"/>
    <mergeCell ref="B17:G17"/>
    <mergeCell ref="B68:C68"/>
  </mergeCells>
  <pageMargins left="0.75" right="0.75" top="1" bottom="1" header="0.511805555555556" footer="0.511805555555556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6 Months</vt:lpstr>
      <vt:lpstr>12 Months</vt:lpstr>
      <vt:lpstr>18 Months</vt:lpstr>
      <vt:lpstr>24 Months</vt:lpstr>
      <vt:lpstr>36 Months</vt:lpstr>
      <vt:lpstr>48 Months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dasuni_000870</dc:creator>
  <cp:lastModifiedBy>Jayaarun_000366</cp:lastModifiedBy>
  <dcterms:created xsi:type="dcterms:W3CDTF">2018-01-22T06:39:00Z</dcterms:created>
  <dcterms:modified xsi:type="dcterms:W3CDTF">2021-04-27T05:40:22Z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2057-10.2.0.6020</vt:lpwstr>
  </property>
</Properties>
</file>